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F22" i="3" l="1"/>
  <c r="F15" i="3"/>
  <c r="G26" i="3" l="1"/>
  <c r="H26" i="3"/>
  <c r="I26" i="3"/>
  <c r="F26" i="3"/>
  <c r="H25" i="3"/>
  <c r="G25" i="3"/>
  <c r="F25" i="3"/>
  <c r="H22" i="3"/>
  <c r="G22" i="3"/>
  <c r="AG52" i="2" l="1"/>
  <c r="AG51" i="2"/>
  <c r="AG50" i="2"/>
  <c r="AG49" i="2"/>
  <c r="AG48" i="2"/>
  <c r="AG47" i="2"/>
  <c r="AG43" i="2"/>
  <c r="AG40" i="2"/>
  <c r="AG39" i="2" s="1"/>
  <c r="AG38" i="2" s="1"/>
  <c r="AG37" i="2"/>
  <c r="AG35" i="2"/>
  <c r="AG31" i="2"/>
  <c r="AG27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5" i="2"/>
  <c r="AD31" i="2"/>
  <c r="AD27" i="2"/>
  <c r="AD24" i="2"/>
  <c r="AD23" i="2"/>
  <c r="AF52" i="2"/>
  <c r="AF51" i="2"/>
  <c r="AF50" i="2"/>
  <c r="AF49" i="2"/>
  <c r="AF48" i="2"/>
  <c r="AF47" i="2"/>
  <c r="AF37" i="2"/>
  <c r="AF35" i="2"/>
  <c r="AF31" i="2"/>
  <c r="AF27" i="2"/>
  <c r="AC52" i="2"/>
  <c r="AC51" i="2"/>
  <c r="AC50" i="2"/>
  <c r="AC49" i="2"/>
  <c r="AC48" i="2"/>
  <c r="AC47" i="2"/>
  <c r="AC37" i="2"/>
  <c r="AC35" i="2"/>
  <c r="AC31" i="2"/>
  <c r="AC27" i="2"/>
  <c r="AA52" i="2"/>
  <c r="AA51" i="2"/>
  <c r="AA50" i="2"/>
  <c r="AA49" i="2"/>
  <c r="AA48" i="2"/>
  <c r="AA47" i="2"/>
  <c r="AA40" i="2"/>
  <c r="AA37" i="2"/>
  <c r="AA35" i="2"/>
  <c r="AA31" i="2"/>
  <c r="AA27" i="2"/>
  <c r="AA23" i="2"/>
  <c r="Z52" i="2"/>
  <c r="Z46" i="2" s="1"/>
  <c r="Z45" i="2" s="1"/>
  <c r="Z44" i="2" s="1"/>
  <c r="Z51" i="2"/>
  <c r="Z50" i="2"/>
  <c r="Z49" i="2"/>
  <c r="Z48" i="2"/>
  <c r="Z47" i="2"/>
  <c r="Z40" i="2"/>
  <c r="Z37" i="2"/>
  <c r="Z35" i="2"/>
  <c r="Z31" i="2"/>
  <c r="Z30" i="2"/>
  <c r="Z29" i="2" s="1"/>
  <c r="Z27" i="2"/>
  <c r="Z25" i="2"/>
  <c r="AA25" i="2" s="1"/>
  <c r="Z24" i="2"/>
  <c r="AA24" i="2" s="1"/>
  <c r="Z23" i="2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5" i="2"/>
  <c r="Y31" i="2"/>
  <c r="Y27" i="2"/>
  <c r="Y24" i="2"/>
  <c r="Y23" i="2"/>
  <c r="X52" i="2"/>
  <c r="X51" i="2"/>
  <c r="X50" i="2"/>
  <c r="X49" i="2"/>
  <c r="X48" i="2"/>
  <c r="X47" i="2"/>
  <c r="X46" i="2" s="1"/>
  <c r="X45" i="2" s="1"/>
  <c r="X44" i="2" s="1"/>
  <c r="X37" i="2"/>
  <c r="X35" i="2"/>
  <c r="X31" i="2"/>
  <c r="X27" i="2"/>
  <c r="AE52" i="2"/>
  <c r="AE50" i="2"/>
  <c r="AE51" i="2"/>
  <c r="AE49" i="2"/>
  <c r="AE48" i="2"/>
  <c r="AE47" i="2"/>
  <c r="AE37" i="2"/>
  <c r="AE31" i="2"/>
  <c r="AE27" i="2"/>
  <c r="AE25" i="2"/>
  <c r="AB52" i="2"/>
  <c r="AB51" i="2"/>
  <c r="AB50" i="2"/>
  <c r="AB49" i="2"/>
  <c r="AB48" i="2"/>
  <c r="AB47" i="2"/>
  <c r="AB43" i="2"/>
  <c r="AB42" i="2" s="1"/>
  <c r="AB41" i="2" s="1"/>
  <c r="AB37" i="2"/>
  <c r="AB31" i="2"/>
  <c r="AB30" i="2"/>
  <c r="AB29" i="2" s="1"/>
  <c r="AB28" i="2"/>
  <c r="AE28" i="2" s="1"/>
  <c r="AB27" i="2"/>
  <c r="AB25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W36" i="2" s="1"/>
  <c r="AB36" i="2" s="1"/>
  <c r="AE36" i="2" s="1"/>
  <c r="V35" i="2"/>
  <c r="W35" i="2" s="1"/>
  <c r="AB35" i="2" s="1"/>
  <c r="AE35" i="2" s="1"/>
  <c r="V34" i="2"/>
  <c r="W34" i="2" s="1"/>
  <c r="AB34" i="2" s="1"/>
  <c r="AE34" i="2" s="1"/>
  <c r="V33" i="2"/>
  <c r="W33" i="2" s="1"/>
  <c r="AB33" i="2" s="1"/>
  <c r="AE33" i="2" s="1"/>
  <c r="V31" i="2"/>
  <c r="V30" i="2"/>
  <c r="W30" i="2" s="1"/>
  <c r="V28" i="2"/>
  <c r="V27" i="2"/>
  <c r="W27" i="2" s="1"/>
  <c r="W52" i="2"/>
  <c r="W49" i="2"/>
  <c r="W37" i="2"/>
  <c r="W31" i="2"/>
  <c r="W28" i="2"/>
  <c r="W25" i="2"/>
  <c r="V25" i="2"/>
  <c r="V24" i="2"/>
  <c r="W24" i="2" s="1"/>
  <c r="AB24" i="2" s="1"/>
  <c r="AE24" i="2" s="1"/>
  <c r="V23" i="2"/>
  <c r="P23" i="2"/>
  <c r="Q23" i="2" s="1"/>
  <c r="V29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U42" i="2" s="1"/>
  <c r="U41" i="2" s="1"/>
  <c r="T43" i="2"/>
  <c r="T42" i="2" s="1"/>
  <c r="T41" i="2" s="1"/>
  <c r="S43" i="2"/>
  <c r="S42" i="2" s="1"/>
  <c r="S41" i="2" s="1"/>
  <c r="R43" i="2"/>
  <c r="X43" i="2" s="1"/>
  <c r="U40" i="2"/>
  <c r="T40" i="2"/>
  <c r="T39" i="2" s="1"/>
  <c r="T38" i="2" s="1"/>
  <c r="S40" i="2"/>
  <c r="S39" i="2" s="1"/>
  <c r="S38" i="2" s="1"/>
  <c r="R40" i="2"/>
  <c r="R39" i="2" s="1"/>
  <c r="R38" i="2" s="1"/>
  <c r="U37" i="2"/>
  <c r="T37" i="2"/>
  <c r="S37" i="2"/>
  <c r="R37" i="2"/>
  <c r="U36" i="2"/>
  <c r="T36" i="2"/>
  <c r="Z36" i="2" s="1"/>
  <c r="AA36" i="2" s="1"/>
  <c r="S36" i="2"/>
  <c r="Y36" i="2" s="1"/>
  <c r="AD36" i="2" s="1"/>
  <c r="AG36" i="2" s="1"/>
  <c r="R36" i="2"/>
  <c r="X36" i="2" s="1"/>
  <c r="AC36" i="2" s="1"/>
  <c r="AF36" i="2" s="1"/>
  <c r="U35" i="2"/>
  <c r="T35" i="2"/>
  <c r="S35" i="2"/>
  <c r="R35" i="2"/>
  <c r="U34" i="2"/>
  <c r="T34" i="2"/>
  <c r="Z34" i="2" s="1"/>
  <c r="AA34" i="2" s="1"/>
  <c r="S34" i="2"/>
  <c r="Y34" i="2" s="1"/>
  <c r="AD34" i="2" s="1"/>
  <c r="AG34" i="2" s="1"/>
  <c r="R34" i="2"/>
  <c r="X34" i="2" s="1"/>
  <c r="AC34" i="2" s="1"/>
  <c r="AF34" i="2" s="1"/>
  <c r="S33" i="2"/>
  <c r="Y33" i="2" s="1"/>
  <c r="AD33" i="2" s="1"/>
  <c r="R33" i="2"/>
  <c r="X33" i="2" s="1"/>
  <c r="AC33" i="2" s="1"/>
  <c r="AF33" i="2" s="1"/>
  <c r="U31" i="2"/>
  <c r="T31" i="2"/>
  <c r="T29" i="2" s="1"/>
  <c r="S31" i="2"/>
  <c r="R31" i="2"/>
  <c r="U30" i="2"/>
  <c r="T30" i="2"/>
  <c r="S30" i="2"/>
  <c r="S29" i="2" s="1"/>
  <c r="R30" i="2"/>
  <c r="X30" i="2" s="1"/>
  <c r="T28" i="2"/>
  <c r="Z28" i="2" s="1"/>
  <c r="S28" i="2"/>
  <c r="S26" i="2" s="1"/>
  <c r="R28" i="2"/>
  <c r="X28" i="2" s="1"/>
  <c r="AC28" i="2" s="1"/>
  <c r="U27" i="2"/>
  <c r="T27" i="2"/>
  <c r="T26" i="2" s="1"/>
  <c r="S27" i="2"/>
  <c r="R27" i="2"/>
  <c r="U25" i="2"/>
  <c r="T25" i="2"/>
  <c r="S25" i="2"/>
  <c r="S22" i="2" s="1"/>
  <c r="R25" i="2"/>
  <c r="X25" i="2" s="1"/>
  <c r="AC25" i="2" s="1"/>
  <c r="AF25" i="2" s="1"/>
  <c r="U24" i="2"/>
  <c r="T24" i="2"/>
  <c r="U23" i="2"/>
  <c r="S24" i="2"/>
  <c r="R24" i="2"/>
  <c r="X24" i="2" s="1"/>
  <c r="AC24" i="2" s="1"/>
  <c r="AF24" i="2" s="1"/>
  <c r="T23" i="2"/>
  <c r="S23" i="2"/>
  <c r="R23" i="2"/>
  <c r="Q44" i="2"/>
  <c r="P44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Y42" i="2"/>
  <c r="Y41" i="2" s="1"/>
  <c r="AG42" i="2"/>
  <c r="AG41" i="2" s="1"/>
  <c r="P43" i="2"/>
  <c r="P42" i="2" s="1"/>
  <c r="P41" i="2" s="1"/>
  <c r="U39" i="2"/>
  <c r="U38" i="2" s="1"/>
  <c r="Y39" i="2"/>
  <c r="Y38" i="2" s="1"/>
  <c r="Z39" i="2"/>
  <c r="AA39" i="2"/>
  <c r="Z38" i="2"/>
  <c r="AA38" i="2"/>
  <c r="P40" i="2"/>
  <c r="Q40" i="2" s="1"/>
  <c r="Q39" i="2" s="1"/>
  <c r="Q38" i="2" s="1"/>
  <c r="Q37" i="2"/>
  <c r="Q36" i="2"/>
  <c r="Q31" i="2"/>
  <c r="Q27" i="2"/>
  <c r="Q25" i="2"/>
  <c r="P37" i="2"/>
  <c r="P36" i="2"/>
  <c r="P35" i="2"/>
  <c r="Q35" i="2" s="1"/>
  <c r="P34" i="2"/>
  <c r="Q34" i="2" s="1"/>
  <c r="P33" i="2"/>
  <c r="Q33" i="2" s="1"/>
  <c r="P31" i="2"/>
  <c r="P30" i="2"/>
  <c r="P29" i="2" s="1"/>
  <c r="P28" i="2"/>
  <c r="Q28" i="2" s="1"/>
  <c r="Q26" i="2" s="1"/>
  <c r="P27" i="2"/>
  <c r="P25" i="2"/>
  <c r="P24" i="2"/>
  <c r="Q24" i="2" s="1"/>
  <c r="U33" i="2"/>
  <c r="I24" i="3"/>
  <c r="H24" i="3"/>
  <c r="F24" i="3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E24" i="3"/>
  <c r="F21" i="3"/>
  <c r="G21" i="3"/>
  <c r="H21" i="3"/>
  <c r="I21" i="3"/>
  <c r="E21" i="3"/>
  <c r="F18" i="3"/>
  <c r="G18" i="3"/>
  <c r="H18" i="3"/>
  <c r="I18" i="3"/>
  <c r="U28" i="2" s="1"/>
  <c r="U26" i="2" s="1"/>
  <c r="E18" i="3"/>
  <c r="F14" i="3"/>
  <c r="G14" i="3"/>
  <c r="H14" i="3"/>
  <c r="I14" i="3"/>
  <c r="E14" i="3"/>
  <c r="M19" i="2"/>
  <c r="Z43" i="2" l="1"/>
  <c r="T33" i="2"/>
  <c r="Z33" i="2" s="1"/>
  <c r="AA33" i="2" s="1"/>
  <c r="AA32" i="2" s="1"/>
  <c r="AG33" i="2"/>
  <c r="AG32" i="2" s="1"/>
  <c r="AD32" i="2"/>
  <c r="S32" i="2"/>
  <c r="AA30" i="2"/>
  <c r="AA29" i="2" s="1"/>
  <c r="Y30" i="2"/>
  <c r="Z26" i="2"/>
  <c r="AA28" i="2"/>
  <c r="AA26" i="2" s="1"/>
  <c r="Y28" i="2"/>
  <c r="Z22" i="2"/>
  <c r="Y25" i="2"/>
  <c r="R22" i="2"/>
  <c r="AA22" i="2"/>
  <c r="AA21" i="2" s="1"/>
  <c r="Q43" i="2"/>
  <c r="Q42" i="2" s="1"/>
  <c r="Q41" i="2" s="1"/>
  <c r="AE43" i="2"/>
  <c r="AE42" i="2" s="1"/>
  <c r="AE41" i="2" s="1"/>
  <c r="P39" i="2"/>
  <c r="P38" i="2" s="1"/>
  <c r="AB40" i="2"/>
  <c r="P32" i="2"/>
  <c r="Q32" i="2"/>
  <c r="AE32" i="2"/>
  <c r="AE30" i="2"/>
  <c r="AE29" i="2" s="1"/>
  <c r="Q30" i="2"/>
  <c r="Q29" i="2" s="1"/>
  <c r="P26" i="2"/>
  <c r="P22" i="2"/>
  <c r="Q22" i="2"/>
  <c r="V22" i="2"/>
  <c r="W23" i="2"/>
  <c r="AB23" i="2" s="1"/>
  <c r="W22" i="2"/>
  <c r="X40" i="2"/>
  <c r="AC26" i="2"/>
  <c r="AF28" i="2"/>
  <c r="AF26" i="2" s="1"/>
  <c r="X26" i="2"/>
  <c r="X23" i="2"/>
  <c r="AC43" i="2"/>
  <c r="X42" i="2"/>
  <c r="X41" i="2" s="1"/>
  <c r="R42" i="2"/>
  <c r="R41" i="2" s="1"/>
  <c r="X29" i="2"/>
  <c r="AC30" i="2"/>
  <c r="R29" i="2"/>
  <c r="X32" i="2"/>
  <c r="R32" i="2"/>
  <c r="AG46" i="2"/>
  <c r="AG45" i="2" s="1"/>
  <c r="AG44" i="2" s="1"/>
  <c r="AF46" i="2"/>
  <c r="AF45" i="2" s="1"/>
  <c r="AF44" i="2" s="1"/>
  <c r="AF32" i="2"/>
  <c r="AC46" i="2"/>
  <c r="AC45" i="2" s="1"/>
  <c r="AC44" i="2" s="1"/>
  <c r="AC32" i="2"/>
  <c r="AA46" i="2"/>
  <c r="AA45" i="2" s="1"/>
  <c r="AA44" i="2" s="1"/>
  <c r="Z21" i="2"/>
  <c r="Y32" i="2"/>
  <c r="AE46" i="2"/>
  <c r="AE45" i="2" s="1"/>
  <c r="AE44" i="2" s="1"/>
  <c r="AE26" i="2"/>
  <c r="AB46" i="2"/>
  <c r="AB45" i="2" s="1"/>
  <c r="AB44" i="2" s="1"/>
  <c r="AB32" i="2"/>
  <c r="AB26" i="2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U32" i="2"/>
  <c r="U29" i="2"/>
  <c r="R26" i="2"/>
  <c r="S21" i="2"/>
  <c r="S20" i="2" s="1"/>
  <c r="U22" i="2"/>
  <c r="T22" i="2"/>
  <c r="T21" i="2"/>
  <c r="Q46" i="2"/>
  <c r="Q45" i="2" s="1"/>
  <c r="P46" i="2"/>
  <c r="P45" i="2" s="1"/>
  <c r="Q21" i="2"/>
  <c r="Q20" i="2" s="1"/>
  <c r="I13" i="3"/>
  <c r="I12" i="3" s="1"/>
  <c r="H13" i="3"/>
  <c r="H12" i="3" s="1"/>
  <c r="F13" i="3"/>
  <c r="F12" i="3" s="1"/>
  <c r="G13" i="3"/>
  <c r="G12" i="3" s="1"/>
  <c r="E12" i="3"/>
  <c r="N19" i="2"/>
  <c r="AA43" i="2" l="1"/>
  <c r="AA42" i="2" s="1"/>
  <c r="AA41" i="2" s="1"/>
  <c r="AA20" i="2" s="1"/>
  <c r="Z42" i="2"/>
  <c r="Z41" i="2" s="1"/>
  <c r="Z32" i="2"/>
  <c r="T32" i="2"/>
  <c r="T20" i="2" s="1"/>
  <c r="AD30" i="2"/>
  <c r="Y29" i="2"/>
  <c r="Y26" i="2"/>
  <c r="AD28" i="2"/>
  <c r="Y22" i="2"/>
  <c r="Y21" i="2" s="1"/>
  <c r="Y20" i="2" s="1"/>
  <c r="AD25" i="2"/>
  <c r="U21" i="2"/>
  <c r="U20" i="2" s="1"/>
  <c r="AB39" i="2"/>
  <c r="AB38" i="2" s="1"/>
  <c r="AE40" i="2"/>
  <c r="AE39" i="2" s="1"/>
  <c r="AE38" i="2" s="1"/>
  <c r="P21" i="2"/>
  <c r="P20" i="2" s="1"/>
  <c r="W21" i="2"/>
  <c r="AB22" i="2"/>
  <c r="AB21" i="2" s="1"/>
  <c r="AB20" i="2" s="1"/>
  <c r="AE23" i="2"/>
  <c r="AE22" i="2" s="1"/>
  <c r="AE21" i="2" s="1"/>
  <c r="AE20" i="2" s="1"/>
  <c r="AC40" i="2"/>
  <c r="X39" i="2"/>
  <c r="X38" i="2" s="1"/>
  <c r="R21" i="2"/>
  <c r="R20" i="2" s="1"/>
  <c r="AC23" i="2"/>
  <c r="X22" i="2"/>
  <c r="X21" i="2" s="1"/>
  <c r="AC42" i="2"/>
  <c r="AC41" i="2" s="1"/>
  <c r="AF43" i="2"/>
  <c r="AF42" i="2" s="1"/>
  <c r="AF41" i="2" s="1"/>
  <c r="AF30" i="2"/>
  <c r="AF29" i="2" s="1"/>
  <c r="AC29" i="2"/>
  <c r="W20" i="2"/>
  <c r="V20" i="2"/>
  <c r="P19" i="2"/>
  <c r="Z20" i="2" l="1"/>
  <c r="X20" i="2"/>
  <c r="AG30" i="2"/>
  <c r="AG29" i="2" s="1"/>
  <c r="AD29" i="2"/>
  <c r="AD26" i="2"/>
  <c r="AG28" i="2"/>
  <c r="AG26" i="2" s="1"/>
  <c r="AG25" i="2"/>
  <c r="AG22" i="2" s="1"/>
  <c r="AD22" i="2"/>
  <c r="AD21" i="2" s="1"/>
  <c r="AD20" i="2" s="1"/>
  <c r="AC39" i="2"/>
  <c r="AC38" i="2" s="1"/>
  <c r="AF40" i="2"/>
  <c r="AF39" i="2" s="1"/>
  <c r="AF38" i="2" s="1"/>
  <c r="AF23" i="2"/>
  <c r="AF22" i="2" s="1"/>
  <c r="AF21" i="2" s="1"/>
  <c r="AC22" i="2"/>
  <c r="AC21" i="2" s="1"/>
  <c r="Q19" i="2"/>
  <c r="R19" i="2"/>
  <c r="AG21" i="2" l="1"/>
  <c r="AG20" i="2" s="1"/>
  <c r="AF20" i="2"/>
  <c r="AC20" i="2"/>
  <c r="S19" i="2"/>
  <c r="T19" i="2"/>
  <c r="U19" i="2"/>
  <c r="V19" i="2"/>
  <c r="W19" i="2"/>
  <c r="X19" i="2"/>
  <c r="Y19" i="2"/>
  <c r="Z19" i="2"/>
  <c r="AA19" i="2"/>
  <c r="AB19" i="2" s="1"/>
  <c r="AC19" i="2"/>
  <c r="AD19" i="2"/>
  <c r="AE19" i="2"/>
  <c r="AF19" i="2" s="1"/>
  <c r="AG19" i="2"/>
  <c r="AH19" i="2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<sst xmlns="http://schemas.openxmlformats.org/spreadsheetml/2006/main" count="276" uniqueCount="143">
  <si>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</si>
  <si>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</si>
  <si>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</si>
  <si>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</si>
  <si>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</si>
  <si>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</si>
  <si>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</si>
  <si>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</si>
  <si>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</si>
  <si>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</si>
  <si>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</si>
  <si>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</si>
  <si>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</si>
  <si>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</si>
  <si>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</si>
  <si>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</si>
  <si>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</si>
  <si>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</si>
  <si>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</si>
  <si>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</si>
  <si>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</si>
  <si>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</si>
  <si>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</si>
  <si>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</si>
  <si>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</si>
  <si>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</si>
  <si>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</si>
  <si>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</si>
  <si>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</si>
  <si>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</si>
  <si>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</si>
  <si>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</si>
  <si>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</si>
  <si>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</si>
  <si>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</si>
  <si>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</si>
  <si>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</si>
  <si>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</si>
  <si>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</si>
  <si>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</si>
  <si>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</si>
  <si>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</si>
  <si>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</si>
  <si>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</si>
  <si>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</si>
  <si>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</si>
  <si>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</si>
  <si>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</si>
  <si>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</si>
  <si>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</si>
  <si>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</si>
  <si>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</si>
  <si>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</si>
  <si>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</si>
  <si>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</si>
  <si>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</si>
  <si>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</si>
  <si>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</si>
  <si>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</si>
  <si>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</si>
  <si>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</si>
  <si>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</si>
  <si>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</si>
  <si>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</si>
  <si>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</si>
  <si>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</si>
  <si>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</si>
  <si>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</si>
  <si>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</si>
  <si>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</si>
  <si>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</si>
  <si>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</si>
  <si>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</si>
  <si>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</si>
  <si>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</si>
  <si>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</si>
  <si>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</si>
  <si>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</si>
  <si>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</si>
  <si>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</si>
  <si>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</si>
  <si>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</si>
  <si>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</si>
  <si>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</si>
  <si>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</si>
  <si>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</si>
  <si>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</si>
  <si>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</si>
  <si>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</si>
  <si>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</si>
  <si>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</si>
  <si>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</si>
  <si>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</si>
  <si>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</si>
  <si>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</si>
  <si>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</si>
  <si>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</si>
  <si>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</si>
  <si>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</si>
  <si>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</si>
  <si>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</si>
  <si>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</si>
  <si>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</si>
  <si>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</si>
  <si>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</si>
  <si>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</si>
  <si>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</si>
  <si>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</si>
  <si>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</si>
  <si>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</si>
  <si>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</si>
  <si>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</si>
  <si>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</si>
  <si>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</si>
  <si>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</si>
  <si>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</si>
  <si>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</si>
  <si>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</si>
  <si>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</si>
  <si>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</si>
  <si>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</si>
  <si>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</si>
  <si>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</si>
  <si>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</si>
  <si>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</si>
  <si>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</si>
  <si>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</si>
  <si>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2023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</si>
  <si>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</si>
  <si>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</si>
  <si>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</si>
  <si>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</si>
  <si>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</si>
  <si>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0113-архив</t>
  </si>
  <si>
    <t>отчетный  2020 г.</t>
  </si>
  <si>
    <t>текущий
2021 г.</t>
  </si>
  <si>
    <t>очередной
2022 г.</t>
  </si>
  <si>
    <t>2024 г.</t>
  </si>
  <si>
    <t>отчетный 2020 г.</t>
  </si>
  <si>
    <t>текущий 2021 г.</t>
  </si>
  <si>
    <t>очередной 2022 г.</t>
  </si>
  <si>
    <t>2020г</t>
  </si>
  <si>
    <t>на 01 июня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</si>
</sst>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A6" sqref="A6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52" t="s">
        <v>122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52" t="s">
        <v>123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54" t="s">
        <v>142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100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124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56" t="s">
        <v>7</v>
      </c>
      <c r="B7" s="57"/>
      <c r="C7" s="5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2" t="s">
        <v>9</v>
      </c>
      <c r="B9" s="42" t="s">
        <v>10</v>
      </c>
      <c r="C9" s="44"/>
      <c r="D9" s="45"/>
      <c r="E9" s="45"/>
      <c r="F9" s="45"/>
      <c r="G9" s="45"/>
      <c r="H9" s="45"/>
      <c r="I9" s="45"/>
      <c r="J9" s="45"/>
      <c r="K9" s="45"/>
      <c r="L9" s="45"/>
      <c r="M9" s="42" t="s">
        <v>11</v>
      </c>
      <c r="N9" s="50" t="s">
        <v>12</v>
      </c>
      <c r="O9" s="51"/>
      <c r="P9" s="42" t="s">
        <v>13</v>
      </c>
      <c r="Q9" s="43"/>
      <c r="R9" s="43"/>
      <c r="S9" s="43"/>
      <c r="T9" s="43"/>
      <c r="U9" s="43"/>
      <c r="V9" s="42" t="s">
        <v>14</v>
      </c>
      <c r="W9" s="43"/>
      <c r="X9" s="43"/>
      <c r="Y9" s="43"/>
      <c r="Z9" s="43"/>
      <c r="AA9" s="43"/>
      <c r="AB9" s="42" t="s">
        <v>15</v>
      </c>
      <c r="AC9" s="43"/>
      <c r="AD9" s="43"/>
      <c r="AE9" s="42" t="s">
        <v>16</v>
      </c>
      <c r="AF9" s="43"/>
      <c r="AG9" s="43"/>
      <c r="AH9" s="42" t="s">
        <v>17</v>
      </c>
      <c r="AI9" s="15"/>
      <c r="AJ9" s="15"/>
    </row>
    <row r="10" spans="1:36" ht="10.15" customHeight="1" x14ac:dyDescent="0.25">
      <c r="A10" s="43"/>
      <c r="B10" s="4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3"/>
      <c r="N10" s="51"/>
      <c r="O10" s="51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15"/>
      <c r="AJ10" s="15"/>
    </row>
    <row r="11" spans="1:36" ht="24" customHeight="1" x14ac:dyDescent="0.25">
      <c r="A11" s="43"/>
      <c r="B11" s="43"/>
      <c r="C11" s="44"/>
      <c r="D11" s="45"/>
      <c r="E11" s="45"/>
      <c r="F11" s="45"/>
      <c r="G11" s="44"/>
      <c r="H11" s="45"/>
      <c r="I11" s="45"/>
      <c r="J11" s="44"/>
      <c r="K11" s="45"/>
      <c r="L11" s="45"/>
      <c r="M11" s="43"/>
      <c r="N11" s="51"/>
      <c r="O11" s="51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15"/>
      <c r="AJ11" s="15"/>
    </row>
    <row r="12" spans="1:36" ht="15.2" customHeight="1" x14ac:dyDescent="0.25">
      <c r="A12" s="43"/>
      <c r="B12" s="43"/>
      <c r="C12" s="44" t="s">
        <v>1</v>
      </c>
      <c r="D12" s="45"/>
      <c r="E12" s="45"/>
      <c r="F12" s="45"/>
      <c r="G12" s="44" t="s">
        <v>1</v>
      </c>
      <c r="H12" s="45"/>
      <c r="I12" s="45"/>
      <c r="J12" s="44" t="s">
        <v>1</v>
      </c>
      <c r="K12" s="45"/>
      <c r="L12" s="45"/>
      <c r="M12" s="43"/>
      <c r="N12" s="51"/>
      <c r="O12" s="51"/>
      <c r="P12" s="42" t="s">
        <v>134</v>
      </c>
      <c r="Q12" s="43"/>
      <c r="R12" s="42" t="s">
        <v>135</v>
      </c>
      <c r="S12" s="42" t="s">
        <v>136</v>
      </c>
      <c r="T12" s="42" t="s">
        <v>18</v>
      </c>
      <c r="U12" s="43"/>
      <c r="V12" s="42" t="s">
        <v>134</v>
      </c>
      <c r="W12" s="43"/>
      <c r="X12" s="42" t="s">
        <v>135</v>
      </c>
      <c r="Y12" s="42" t="s">
        <v>136</v>
      </c>
      <c r="Z12" s="42" t="s">
        <v>18</v>
      </c>
      <c r="AA12" s="43"/>
      <c r="AB12" s="42" t="s">
        <v>138</v>
      </c>
      <c r="AC12" s="42" t="s">
        <v>139</v>
      </c>
      <c r="AD12" s="42" t="s">
        <v>140</v>
      </c>
      <c r="AE12" s="42" t="s">
        <v>138</v>
      </c>
      <c r="AF12" s="42" t="s">
        <v>139</v>
      </c>
      <c r="AG12" s="42" t="s">
        <v>140</v>
      </c>
      <c r="AH12" s="43"/>
      <c r="AI12" s="15"/>
      <c r="AJ12" s="15"/>
    </row>
    <row r="13" spans="1:36" ht="15.2" customHeight="1" x14ac:dyDescent="0.25">
      <c r="A13" s="43"/>
      <c r="B13" s="43"/>
      <c r="C13" s="42"/>
      <c r="D13" s="42"/>
      <c r="E13" s="42"/>
      <c r="F13" s="42" t="s">
        <v>1</v>
      </c>
      <c r="G13" s="42"/>
      <c r="H13" s="42"/>
      <c r="I13" s="42"/>
      <c r="J13" s="42"/>
      <c r="K13" s="42"/>
      <c r="L13" s="42"/>
      <c r="M13" s="43"/>
      <c r="N13" s="50" t="s">
        <v>19</v>
      </c>
      <c r="O13" s="50" t="s">
        <v>20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15"/>
      <c r="AJ13" s="15"/>
    </row>
    <row r="14" spans="1:36" ht="15.2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1"/>
      <c r="O14" s="51"/>
      <c r="P14" s="46" t="s">
        <v>21</v>
      </c>
      <c r="Q14" s="46" t="s">
        <v>22</v>
      </c>
      <c r="R14" s="43"/>
      <c r="S14" s="43"/>
      <c r="T14" s="46" t="s">
        <v>127</v>
      </c>
      <c r="U14" s="46" t="s">
        <v>137</v>
      </c>
      <c r="V14" s="46" t="s">
        <v>21</v>
      </c>
      <c r="W14" s="46" t="s">
        <v>22</v>
      </c>
      <c r="X14" s="43"/>
      <c r="Y14" s="43"/>
      <c r="Z14" s="46" t="s">
        <v>127</v>
      </c>
      <c r="AA14" s="46" t="s">
        <v>137</v>
      </c>
      <c r="AB14" s="43"/>
      <c r="AC14" s="43"/>
      <c r="AD14" s="43"/>
      <c r="AE14" s="43"/>
      <c r="AF14" s="43"/>
      <c r="AG14" s="43"/>
      <c r="AH14" s="43"/>
      <c r="AI14" s="15"/>
      <c r="AJ14" s="15"/>
    </row>
    <row r="15" spans="1:36" ht="10.15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1"/>
      <c r="O15" s="51"/>
      <c r="P15" s="47"/>
      <c r="Q15" s="47"/>
      <c r="R15" s="43"/>
      <c r="S15" s="43"/>
      <c r="T15" s="47"/>
      <c r="U15" s="47"/>
      <c r="V15" s="47"/>
      <c r="W15" s="47"/>
      <c r="X15" s="43"/>
      <c r="Y15" s="43"/>
      <c r="Z15" s="47"/>
      <c r="AA15" s="47"/>
      <c r="AB15" s="43"/>
      <c r="AC15" s="43"/>
      <c r="AD15" s="43"/>
      <c r="AE15" s="43"/>
      <c r="AF15" s="43"/>
      <c r="AG15" s="43"/>
      <c r="AH15" s="43"/>
      <c r="AI15" s="15"/>
      <c r="AJ15" s="15"/>
    </row>
    <row r="16" spans="1:36" ht="10.1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51"/>
      <c r="O16" s="51"/>
      <c r="P16" s="47"/>
      <c r="Q16" s="47"/>
      <c r="R16" s="43"/>
      <c r="S16" s="43"/>
      <c r="T16" s="47"/>
      <c r="U16" s="47"/>
      <c r="V16" s="47"/>
      <c r="W16" s="47"/>
      <c r="X16" s="43"/>
      <c r="Y16" s="43"/>
      <c r="Z16" s="47"/>
      <c r="AA16" s="47"/>
      <c r="AB16" s="43"/>
      <c r="AC16" s="43"/>
      <c r="AD16" s="43"/>
      <c r="AE16" s="43"/>
      <c r="AF16" s="43"/>
      <c r="AG16" s="43"/>
      <c r="AH16" s="43"/>
      <c r="AI16" s="15"/>
      <c r="AJ16" s="15"/>
    </row>
    <row r="17" spans="1:36" ht="10.1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51"/>
      <c r="O17" s="51"/>
      <c r="P17" s="47"/>
      <c r="Q17" s="47"/>
      <c r="R17" s="43"/>
      <c r="S17" s="43"/>
      <c r="T17" s="47"/>
      <c r="U17" s="47"/>
      <c r="V17" s="47"/>
      <c r="W17" s="47"/>
      <c r="X17" s="43"/>
      <c r="Y17" s="43"/>
      <c r="Z17" s="47"/>
      <c r="AA17" s="47"/>
      <c r="AB17" s="43"/>
      <c r="AC17" s="43"/>
      <c r="AD17" s="43"/>
      <c r="AE17" s="43"/>
      <c r="AF17" s="43"/>
      <c r="AG17" s="43"/>
      <c r="AH17" s="43"/>
      <c r="AI17" s="15"/>
      <c r="AJ17" s="15"/>
    </row>
    <row r="18" spans="1:36" ht="10.1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1"/>
      <c r="O18" s="51"/>
      <c r="P18" s="47"/>
      <c r="Q18" s="47"/>
      <c r="R18" s="43"/>
      <c r="S18" s="43"/>
      <c r="T18" s="47"/>
      <c r="U18" s="47"/>
      <c r="V18" s="47"/>
      <c r="W18" s="47"/>
      <c r="X18" s="43"/>
      <c r="Y18" s="43"/>
      <c r="Z18" s="47"/>
      <c r="AA18" s="47"/>
      <c r="AB18" s="43"/>
      <c r="AC18" s="43"/>
      <c r="AD18" s="43"/>
      <c r="AE18" s="43"/>
      <c r="AF18" s="43"/>
      <c r="AG18" s="43"/>
      <c r="AH18" s="43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48">
        <f ca="1">INDIRECT("R[0]C[-1]",FALSE)+1</f>
        <v>2</v>
      </c>
      <c r="O19" s="49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34</v>
      </c>
      <c r="B20" s="18" t="s">
        <v>35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23</v>
      </c>
      <c r="N20" s="19" t="s">
        <v>23</v>
      </c>
      <c r="O20" s="19" t="s">
        <v>23</v>
      </c>
      <c r="P20" s="22">
        <f>P21+P32+P38+P41+P44</f>
        <v>4978525.72</v>
      </c>
      <c r="Q20" s="22">
        <f t="shared" ref="Q20:AG20" si="1">Q21+Q32+Q38+Q41+Q44</f>
        <v>4978525.72</v>
      </c>
      <c r="R20" s="22">
        <f t="shared" si="1"/>
        <v>5967307.04</v>
      </c>
      <c r="S20" s="22">
        <f t="shared" si="1"/>
        <v>5706313</v>
      </c>
      <c r="T20" s="22">
        <f t="shared" si="1"/>
        <v>5875884</v>
      </c>
      <c r="U20" s="22">
        <f t="shared" si="1"/>
        <v>5875884</v>
      </c>
      <c r="V20" s="22">
        <f>V21+V32+V38+V41+V44</f>
        <v>4978525.72</v>
      </c>
      <c r="W20" s="22">
        <f t="shared" si="1"/>
        <v>4978525.72</v>
      </c>
      <c r="X20" s="22">
        <f t="shared" si="1"/>
        <v>5967307.04</v>
      </c>
      <c r="Y20" s="22">
        <f t="shared" si="1"/>
        <v>5706313</v>
      </c>
      <c r="Z20" s="22">
        <f t="shared" si="1"/>
        <v>5875884</v>
      </c>
      <c r="AA20" s="22">
        <f t="shared" si="1"/>
        <v>5875884</v>
      </c>
      <c r="AB20" s="22">
        <f t="shared" si="1"/>
        <v>4978525.72</v>
      </c>
      <c r="AC20" s="22">
        <f t="shared" si="1"/>
        <v>5967307.04</v>
      </c>
      <c r="AD20" s="22">
        <f t="shared" si="1"/>
        <v>5706313</v>
      </c>
      <c r="AE20" s="22">
        <f t="shared" si="1"/>
        <v>4978525.72</v>
      </c>
      <c r="AF20" s="22">
        <f t="shared" si="1"/>
        <v>5967307.04</v>
      </c>
      <c r="AG20" s="22">
        <f t="shared" si="1"/>
        <v>5706313</v>
      </c>
      <c r="AH20" s="22"/>
      <c r="AI20" s="2"/>
      <c r="AJ20" s="2"/>
    </row>
    <row r="21" spans="1:36" ht="63" x14ac:dyDescent="0.25">
      <c r="A21" s="17" t="s">
        <v>36</v>
      </c>
      <c r="B21" s="18" t="s">
        <v>37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23</v>
      </c>
      <c r="N21" s="19" t="s">
        <v>23</v>
      </c>
      <c r="O21" s="19" t="s">
        <v>23</v>
      </c>
      <c r="P21" s="22">
        <f>P22+P26+P29</f>
        <v>319903.97000000003</v>
      </c>
      <c r="Q21" s="22">
        <f t="shared" ref="Q21:AG21" si="2">Q22+Q26+Q29</f>
        <v>319903.97000000003</v>
      </c>
      <c r="R21" s="22">
        <f t="shared" si="2"/>
        <v>434908.63</v>
      </c>
      <c r="S21" s="22">
        <f t="shared" si="2"/>
        <v>312050</v>
      </c>
      <c r="T21" s="22">
        <f t="shared" si="2"/>
        <v>457150</v>
      </c>
      <c r="U21" s="22">
        <f t="shared" si="2"/>
        <v>457150</v>
      </c>
      <c r="V21" s="22">
        <f>V22+V26+V29</f>
        <v>319903.97000000003</v>
      </c>
      <c r="W21" s="22">
        <f t="shared" si="2"/>
        <v>319903.97000000003</v>
      </c>
      <c r="X21" s="22">
        <f t="shared" si="2"/>
        <v>434908.63</v>
      </c>
      <c r="Y21" s="22">
        <f t="shared" si="2"/>
        <v>312050</v>
      </c>
      <c r="Z21" s="22">
        <f t="shared" si="2"/>
        <v>457150</v>
      </c>
      <c r="AA21" s="22">
        <f t="shared" si="2"/>
        <v>457150</v>
      </c>
      <c r="AB21" s="22">
        <f t="shared" si="2"/>
        <v>319903.97000000003</v>
      </c>
      <c r="AC21" s="22">
        <f t="shared" si="2"/>
        <v>434908.63</v>
      </c>
      <c r="AD21" s="22">
        <f t="shared" si="2"/>
        <v>312050</v>
      </c>
      <c r="AE21" s="22">
        <f t="shared" si="2"/>
        <v>319903.97000000003</v>
      </c>
      <c r="AF21" s="22">
        <f t="shared" si="2"/>
        <v>434908.63</v>
      </c>
      <c r="AG21" s="22">
        <f t="shared" si="2"/>
        <v>312050</v>
      </c>
      <c r="AH21" s="22"/>
      <c r="AI21" s="2"/>
      <c r="AJ21" s="2"/>
    </row>
    <row r="22" spans="1:36" ht="63" x14ac:dyDescent="0.25">
      <c r="A22" s="17" t="s">
        <v>38</v>
      </c>
      <c r="B22" s="18" t="s">
        <v>39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23</v>
      </c>
      <c r="N22" s="19" t="s">
        <v>23</v>
      </c>
      <c r="O22" s="19" t="s">
        <v>23</v>
      </c>
      <c r="P22" s="22">
        <f>P23+P24+P25</f>
        <v>93442.02</v>
      </c>
      <c r="Q22" s="22">
        <f t="shared" ref="Q22:AG22" si="3">Q23+Q24+Q25</f>
        <v>93442.02</v>
      </c>
      <c r="R22" s="22">
        <f t="shared" si="3"/>
        <v>145000</v>
      </c>
      <c r="S22" s="22">
        <f t="shared" si="3"/>
        <v>95000</v>
      </c>
      <c r="T22" s="22">
        <f t="shared" si="3"/>
        <v>95000</v>
      </c>
      <c r="U22" s="22">
        <f t="shared" si="3"/>
        <v>95000</v>
      </c>
      <c r="V22" s="22">
        <f>V23+V24+V25</f>
        <v>93442.02</v>
      </c>
      <c r="W22" s="22">
        <f t="shared" si="3"/>
        <v>93442.02</v>
      </c>
      <c r="X22" s="22">
        <f t="shared" si="3"/>
        <v>145000</v>
      </c>
      <c r="Y22" s="22">
        <f t="shared" si="3"/>
        <v>95000</v>
      </c>
      <c r="Z22" s="22">
        <f t="shared" si="3"/>
        <v>95000</v>
      </c>
      <c r="AA22" s="22">
        <f t="shared" si="3"/>
        <v>95000</v>
      </c>
      <c r="AB22" s="22">
        <f t="shared" si="3"/>
        <v>93442.02</v>
      </c>
      <c r="AC22" s="22">
        <f t="shared" si="3"/>
        <v>145000</v>
      </c>
      <c r="AD22" s="22">
        <f t="shared" si="3"/>
        <v>95000</v>
      </c>
      <c r="AE22" s="22">
        <f t="shared" si="3"/>
        <v>93442.02</v>
      </c>
      <c r="AF22" s="22">
        <f t="shared" si="3"/>
        <v>145000</v>
      </c>
      <c r="AG22" s="22">
        <f t="shared" si="3"/>
        <v>95000</v>
      </c>
      <c r="AH22" s="22"/>
      <c r="AI22" s="2"/>
      <c r="AJ22" s="2"/>
    </row>
    <row r="23" spans="1:36" ht="33.75" x14ac:dyDescent="0.25">
      <c r="A23" s="23" t="s">
        <v>40</v>
      </c>
      <c r="B23" s="24" t="s">
        <v>41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24</v>
      </c>
      <c r="P23" s="29">
        <f>'разбивка по код.полн.'!E15</f>
        <v>60628.32</v>
      </c>
      <c r="Q23" s="29">
        <f>P23</f>
        <v>60628.32</v>
      </c>
      <c r="R23" s="29">
        <f>'разбивка по код.полн.'!F15</f>
        <v>115000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60628.32</v>
      </c>
      <c r="W23" s="29">
        <f>V23</f>
        <v>60628.32</v>
      </c>
      <c r="X23" s="29">
        <f t="shared" ref="X23:Z25" si="4">R23</f>
        <v>115000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60628.32</v>
      </c>
      <c r="AC23" s="29">
        <f t="shared" si="5"/>
        <v>115000</v>
      </c>
      <c r="AD23" s="29">
        <f t="shared" si="5"/>
        <v>65000</v>
      </c>
      <c r="AE23" s="29">
        <f t="shared" ref="AE23:AG25" si="6">AB23</f>
        <v>60628.32</v>
      </c>
      <c r="AF23" s="29">
        <f t="shared" si="6"/>
        <v>115000</v>
      </c>
      <c r="AG23" s="29">
        <f t="shared" si="6"/>
        <v>65000</v>
      </c>
      <c r="AI23" s="2"/>
      <c r="AJ23" s="2"/>
    </row>
    <row r="24" spans="1:36" ht="33.75" x14ac:dyDescent="0.25">
      <c r="A24" s="23" t="s">
        <v>42</v>
      </c>
      <c r="B24" s="24" t="s">
        <v>43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26</v>
      </c>
      <c r="P24" s="29">
        <f>'разбивка по код.полн.'!E16</f>
        <v>12813.7</v>
      </c>
      <c r="Q24" s="29">
        <f>P24</f>
        <v>12813.7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15000</v>
      </c>
      <c r="U24" s="29">
        <f>'разбивка по код.полн.'!I16</f>
        <v>15000</v>
      </c>
      <c r="V24" s="29">
        <f>'разбивка по код.полн.'!E16</f>
        <v>12813.7</v>
      </c>
      <c r="W24" s="29">
        <f>V24</f>
        <v>12813.7</v>
      </c>
      <c r="X24" s="29">
        <f t="shared" si="4"/>
        <v>15000</v>
      </c>
      <c r="Y24" s="29">
        <f t="shared" si="4"/>
        <v>15000</v>
      </c>
      <c r="Z24" s="29">
        <f t="shared" si="4"/>
        <v>15000</v>
      </c>
      <c r="AA24" s="29">
        <f>Z24</f>
        <v>15000</v>
      </c>
      <c r="AB24" s="29">
        <f t="shared" si="5"/>
        <v>12813.7</v>
      </c>
      <c r="AC24" s="29">
        <f t="shared" si="5"/>
        <v>15000</v>
      </c>
      <c r="AD24" s="29">
        <f t="shared" si="5"/>
        <v>15000</v>
      </c>
      <c r="AE24" s="29">
        <f t="shared" si="6"/>
        <v>12813.7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44</v>
      </c>
      <c r="B25" s="24" t="s">
        <v>45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27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15000</v>
      </c>
      <c r="S25" s="29">
        <f>'разбивка по код.полн.'!G17</f>
        <v>15000</v>
      </c>
      <c r="T25" s="29">
        <f>'разбивка по код.полн.'!H17</f>
        <v>15000</v>
      </c>
      <c r="U25" s="29">
        <f>'разбивка по код.полн.'!I17</f>
        <v>15000</v>
      </c>
      <c r="V25" s="29">
        <f>'разбивка по код.полн.'!E17</f>
        <v>20000</v>
      </c>
      <c r="W25" s="29">
        <f>V25</f>
        <v>20000</v>
      </c>
      <c r="X25" s="29">
        <f t="shared" si="4"/>
        <v>15000</v>
      </c>
      <c r="Y25" s="29">
        <f t="shared" si="4"/>
        <v>15000</v>
      </c>
      <c r="Z25" s="29">
        <f t="shared" si="4"/>
        <v>15000</v>
      </c>
      <c r="AA25" s="29">
        <f>Z25</f>
        <v>15000</v>
      </c>
      <c r="AB25" s="29">
        <f t="shared" si="5"/>
        <v>20000</v>
      </c>
      <c r="AC25" s="29">
        <f t="shared" si="5"/>
        <v>15000</v>
      </c>
      <c r="AD25" s="29">
        <f t="shared" si="5"/>
        <v>15000</v>
      </c>
      <c r="AE25" s="29">
        <f t="shared" si="6"/>
        <v>20000</v>
      </c>
      <c r="AF25" s="29">
        <f t="shared" si="6"/>
        <v>15000</v>
      </c>
      <c r="AG25" s="29">
        <f t="shared" si="6"/>
        <v>15000</v>
      </c>
      <c r="AI25" s="2"/>
      <c r="AJ25" s="2"/>
    </row>
    <row r="26" spans="1:36" ht="105" x14ac:dyDescent="0.25">
      <c r="A26" s="17" t="s">
        <v>46</v>
      </c>
      <c r="B26" s="18" t="s">
        <v>47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23</v>
      </c>
      <c r="N26" s="19" t="s">
        <v>23</v>
      </c>
      <c r="O26" s="19" t="s">
        <v>23</v>
      </c>
      <c r="P26" s="22">
        <f>P27+P28</f>
        <v>27840</v>
      </c>
      <c r="Q26" s="22">
        <f t="shared" ref="Q26:AG26" si="7">Q27+Q28</f>
        <v>27840</v>
      </c>
      <c r="R26" s="22">
        <f t="shared" si="7"/>
        <v>30000</v>
      </c>
      <c r="S26" s="22">
        <f t="shared" si="7"/>
        <v>30000</v>
      </c>
      <c r="T26" s="22">
        <f t="shared" si="7"/>
        <v>30000</v>
      </c>
      <c r="U26" s="22">
        <f t="shared" si="7"/>
        <v>30000</v>
      </c>
      <c r="V26" s="22">
        <f>V27+V28</f>
        <v>27840</v>
      </c>
      <c r="W26" s="22">
        <f t="shared" si="7"/>
        <v>27840</v>
      </c>
      <c r="X26" s="22">
        <f t="shared" si="7"/>
        <v>30000</v>
      </c>
      <c r="Y26" s="22">
        <f t="shared" si="7"/>
        <v>30000</v>
      </c>
      <c r="Z26" s="22">
        <f t="shared" si="7"/>
        <v>30000</v>
      </c>
      <c r="AA26" s="22">
        <f t="shared" si="7"/>
        <v>30000</v>
      </c>
      <c r="AB26" s="22">
        <f t="shared" si="7"/>
        <v>27840</v>
      </c>
      <c r="AC26" s="22">
        <f t="shared" si="7"/>
        <v>30000</v>
      </c>
      <c r="AD26" s="22">
        <f t="shared" si="7"/>
        <v>30000</v>
      </c>
      <c r="AE26" s="22">
        <f t="shared" si="7"/>
        <v>27840</v>
      </c>
      <c r="AF26" s="22">
        <f t="shared" si="7"/>
        <v>30000</v>
      </c>
      <c r="AG26" s="22">
        <f t="shared" si="7"/>
        <v>30000</v>
      </c>
      <c r="AH26" s="22"/>
      <c r="AI26" s="2"/>
      <c r="AJ26" s="2"/>
    </row>
    <row r="27" spans="1:36" ht="22.5" x14ac:dyDescent="0.25">
      <c r="A27" s="23" t="s">
        <v>48</v>
      </c>
      <c r="B27" s="24" t="s">
        <v>49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28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50</v>
      </c>
      <c r="B28" s="24" t="s">
        <v>51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29</v>
      </c>
      <c r="P28" s="29">
        <f>'разбивка по код.полн.'!E20</f>
        <v>27840</v>
      </c>
      <c r="Q28" s="29">
        <f>P28</f>
        <v>27840</v>
      </c>
      <c r="R28" s="29">
        <f>'разбивка по код.полн.'!F20</f>
        <v>30000</v>
      </c>
      <c r="S28" s="29">
        <f>'разбивка по код.полн.'!G20</f>
        <v>30000</v>
      </c>
      <c r="T28" s="29">
        <f>'разбивка по код.полн.'!H20</f>
        <v>30000</v>
      </c>
      <c r="U28" s="29">
        <f>'разбивка по код.полн.'!I18</f>
        <v>30000</v>
      </c>
      <c r="V28" s="29">
        <f>'разбивка по код.полн.'!E20</f>
        <v>27840</v>
      </c>
      <c r="W28" s="29">
        <f>V28</f>
        <v>27840</v>
      </c>
      <c r="X28" s="29">
        <f t="shared" si="8"/>
        <v>30000</v>
      </c>
      <c r="Y28" s="29">
        <f t="shared" si="8"/>
        <v>30000</v>
      </c>
      <c r="Z28" s="29">
        <f t="shared" si="8"/>
        <v>30000</v>
      </c>
      <c r="AA28" s="29">
        <f>Z28</f>
        <v>30000</v>
      </c>
      <c r="AB28" s="29">
        <f t="shared" si="9"/>
        <v>27840</v>
      </c>
      <c r="AC28" s="29">
        <f t="shared" si="9"/>
        <v>30000</v>
      </c>
      <c r="AD28" s="29">
        <f t="shared" si="9"/>
        <v>30000</v>
      </c>
      <c r="AE28" s="29">
        <f t="shared" si="10"/>
        <v>27840</v>
      </c>
      <c r="AF28" s="29">
        <f t="shared" si="10"/>
        <v>30000</v>
      </c>
      <c r="AG28" s="29">
        <f t="shared" si="10"/>
        <v>30000</v>
      </c>
      <c r="AI28" s="2"/>
      <c r="AJ28" s="2"/>
    </row>
    <row r="29" spans="1:36" ht="73.5" x14ac:dyDescent="0.25">
      <c r="A29" s="17" t="s">
        <v>52</v>
      </c>
      <c r="B29" s="18" t="s">
        <v>53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23</v>
      </c>
      <c r="N29" s="19" t="s">
        <v>23</v>
      </c>
      <c r="O29" s="19" t="s">
        <v>23</v>
      </c>
      <c r="P29" s="22">
        <f>P30+P31</f>
        <v>198621.95</v>
      </c>
      <c r="Q29" s="22">
        <f t="shared" ref="Q29:AG29" si="11">Q30+Q31</f>
        <v>198621.95</v>
      </c>
      <c r="R29" s="22">
        <f t="shared" si="11"/>
        <v>259908.63</v>
      </c>
      <c r="S29" s="22">
        <f t="shared" si="11"/>
        <v>187050</v>
      </c>
      <c r="T29" s="22">
        <f t="shared" si="11"/>
        <v>332150</v>
      </c>
      <c r="U29" s="22">
        <f t="shared" si="11"/>
        <v>332150</v>
      </c>
      <c r="V29" s="22">
        <f>V30+V31</f>
        <v>198621.95</v>
      </c>
      <c r="W29" s="22">
        <f t="shared" si="11"/>
        <v>198621.95</v>
      </c>
      <c r="X29" s="22">
        <f t="shared" si="11"/>
        <v>259908.63</v>
      </c>
      <c r="Y29" s="22">
        <f t="shared" si="11"/>
        <v>187050</v>
      </c>
      <c r="Z29" s="22">
        <f t="shared" si="11"/>
        <v>332150</v>
      </c>
      <c r="AA29" s="22">
        <f t="shared" si="11"/>
        <v>332150</v>
      </c>
      <c r="AB29" s="22">
        <f t="shared" si="11"/>
        <v>198621.95</v>
      </c>
      <c r="AC29" s="22">
        <f t="shared" si="11"/>
        <v>259908.63</v>
      </c>
      <c r="AD29" s="22">
        <f t="shared" si="11"/>
        <v>187050</v>
      </c>
      <c r="AE29" s="22">
        <f t="shared" si="11"/>
        <v>198621.95</v>
      </c>
      <c r="AF29" s="22">
        <f t="shared" si="11"/>
        <v>259908.63</v>
      </c>
      <c r="AG29" s="22">
        <f t="shared" si="11"/>
        <v>187050</v>
      </c>
      <c r="AH29" s="22"/>
      <c r="AI29" s="2"/>
      <c r="AJ29" s="2"/>
    </row>
    <row r="30" spans="1:36" ht="33.75" x14ac:dyDescent="0.25">
      <c r="A30" s="23" t="s">
        <v>54</v>
      </c>
      <c r="B30" s="24" t="s">
        <v>55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24</v>
      </c>
      <c r="P30" s="29">
        <f>'разбивка по код.полн.'!E22</f>
        <v>198621.95</v>
      </c>
      <c r="Q30" s="29">
        <f>P30</f>
        <v>198621.95</v>
      </c>
      <c r="R30" s="29">
        <f>'разбивка по код.полн.'!F22</f>
        <v>259908.63</v>
      </c>
      <c r="S30" s="29">
        <f>'разбивка по код.полн.'!G22</f>
        <v>187050</v>
      </c>
      <c r="T30" s="29">
        <f>'разбивка по код.полн.'!H22</f>
        <v>332150</v>
      </c>
      <c r="U30" s="29">
        <f>'разбивка по код.полн.'!I22</f>
        <v>332150</v>
      </c>
      <c r="V30" s="29">
        <f>'разбивка по код.полн.'!E22</f>
        <v>198621.95</v>
      </c>
      <c r="W30" s="29">
        <f>V30</f>
        <v>198621.95</v>
      </c>
      <c r="X30" s="29">
        <f t="shared" ref="X30:Z31" si="12">R30</f>
        <v>259908.63</v>
      </c>
      <c r="Y30" s="29">
        <f t="shared" si="12"/>
        <v>187050</v>
      </c>
      <c r="Z30" s="29">
        <f t="shared" si="12"/>
        <v>332150</v>
      </c>
      <c r="AA30" s="29">
        <f>Z30</f>
        <v>332150</v>
      </c>
      <c r="AB30" s="29">
        <f t="shared" ref="AB30:AD31" si="13">W30</f>
        <v>198621.95</v>
      </c>
      <c r="AC30" s="29">
        <f t="shared" si="13"/>
        <v>259908.63</v>
      </c>
      <c r="AD30" s="29">
        <f t="shared" si="13"/>
        <v>187050</v>
      </c>
      <c r="AE30" s="29">
        <f>AB30</f>
        <v>198621.95</v>
      </c>
      <c r="AF30" s="29">
        <f>AC30</f>
        <v>259908.63</v>
      </c>
      <c r="AG30" s="29">
        <f>AD30</f>
        <v>187050</v>
      </c>
      <c r="AI30" s="2"/>
      <c r="AJ30" s="2"/>
    </row>
    <row r="31" spans="1:36" ht="56.25" x14ac:dyDescent="0.25">
      <c r="A31" s="23" t="s">
        <v>56</v>
      </c>
      <c r="B31" s="24" t="s">
        <v>57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27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58</v>
      </c>
      <c r="B32" s="18" t="s">
        <v>59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23</v>
      </c>
      <c r="N32" s="19" t="s">
        <v>23</v>
      </c>
      <c r="O32" s="19" t="s">
        <v>23</v>
      </c>
      <c r="P32" s="22">
        <f>P33+P34+P35+P36+P37</f>
        <v>4351410.75</v>
      </c>
      <c r="Q32" s="22">
        <f t="shared" ref="Q32:AG32" si="14">Q33+Q34+Q35+Q36+Q37</f>
        <v>4351410.75</v>
      </c>
      <c r="R32" s="22">
        <f t="shared" si="14"/>
        <v>5205310.41</v>
      </c>
      <c r="S32" s="22">
        <f t="shared" si="14"/>
        <v>5064950</v>
      </c>
      <c r="T32" s="22">
        <f t="shared" si="14"/>
        <v>5080850</v>
      </c>
      <c r="U32" s="22">
        <f t="shared" si="14"/>
        <v>5080850</v>
      </c>
      <c r="V32" s="22">
        <f>V33+V34+V35+V36+V37</f>
        <v>4351410.75</v>
      </c>
      <c r="W32" s="22">
        <f t="shared" si="14"/>
        <v>4351410.75</v>
      </c>
      <c r="X32" s="22">
        <f t="shared" si="14"/>
        <v>5205310.41</v>
      </c>
      <c r="Y32" s="22">
        <f t="shared" si="14"/>
        <v>5064950</v>
      </c>
      <c r="Z32" s="22">
        <f t="shared" si="14"/>
        <v>5080850</v>
      </c>
      <c r="AA32" s="22">
        <f t="shared" si="14"/>
        <v>5080850</v>
      </c>
      <c r="AB32" s="22">
        <f t="shared" si="14"/>
        <v>4351410.75</v>
      </c>
      <c r="AC32" s="22">
        <f t="shared" si="14"/>
        <v>5205310.41</v>
      </c>
      <c r="AD32" s="22">
        <f t="shared" si="14"/>
        <v>5064950</v>
      </c>
      <c r="AE32" s="22">
        <f t="shared" si="14"/>
        <v>4351410.75</v>
      </c>
      <c r="AF32" s="22">
        <f t="shared" si="14"/>
        <v>5205310.41</v>
      </c>
      <c r="AG32" s="22">
        <f t="shared" si="14"/>
        <v>5064950</v>
      </c>
      <c r="AH32" s="22"/>
      <c r="AI32" s="2"/>
      <c r="AJ32" s="2"/>
    </row>
    <row r="33" spans="1:36" ht="56.25" x14ac:dyDescent="0.25">
      <c r="A33" s="23" t="s">
        <v>60</v>
      </c>
      <c r="B33" s="24" t="s">
        <v>61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24</v>
      </c>
      <c r="P33" s="29">
        <f>'разбивка по код.полн.'!E25</f>
        <v>334179.78000000003</v>
      </c>
      <c r="Q33" s="29">
        <f>P33</f>
        <v>334179.78000000003</v>
      </c>
      <c r="R33" s="29">
        <f>'разбивка по код.полн.'!F25</f>
        <v>594640</v>
      </c>
      <c r="S33" s="29">
        <f>'разбивка по код.полн.'!G25</f>
        <v>602840</v>
      </c>
      <c r="T33" s="29">
        <f>'разбивка по код.полн.'!H25</f>
        <v>611340</v>
      </c>
      <c r="U33" s="29">
        <f>'разбивка по код.полн.'!I25</f>
        <v>611340</v>
      </c>
      <c r="V33" s="29">
        <f>'разбивка по код.полн.'!E25</f>
        <v>334179.78000000003</v>
      </c>
      <c r="W33" s="29">
        <f>V33</f>
        <v>334179.78000000003</v>
      </c>
      <c r="X33" s="29">
        <f t="shared" ref="X33:Z37" si="15">R33</f>
        <v>594640</v>
      </c>
      <c r="Y33" s="29">
        <f t="shared" si="15"/>
        <v>602840</v>
      </c>
      <c r="Z33" s="29">
        <f t="shared" si="15"/>
        <v>611340</v>
      </c>
      <c r="AA33" s="29">
        <f>Z33</f>
        <v>611340</v>
      </c>
      <c r="AB33" s="29">
        <f t="shared" ref="AB33:AD37" si="16">W33</f>
        <v>334179.78000000003</v>
      </c>
      <c r="AC33" s="29">
        <f t="shared" si="16"/>
        <v>594640</v>
      </c>
      <c r="AD33" s="29">
        <f t="shared" si="16"/>
        <v>602840</v>
      </c>
      <c r="AE33" s="29">
        <f t="shared" ref="AE33:AG37" si="17">AB33</f>
        <v>334179.78000000003</v>
      </c>
      <c r="AF33" s="29">
        <f t="shared" si="17"/>
        <v>594640</v>
      </c>
      <c r="AG33" s="29">
        <f t="shared" si="17"/>
        <v>602840</v>
      </c>
      <c r="AI33" s="2"/>
      <c r="AJ33" s="2"/>
    </row>
    <row r="34" spans="1:36" ht="56.25" x14ac:dyDescent="0.25">
      <c r="A34" s="23" t="s">
        <v>62</v>
      </c>
      <c r="B34" s="24" t="s">
        <v>63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24</v>
      </c>
      <c r="P34" s="29">
        <f>'разбивка по код.полн.'!E26</f>
        <v>2207892.11</v>
      </c>
      <c r="Q34" s="29">
        <f>P34</f>
        <v>2207892.11</v>
      </c>
      <c r="R34" s="29">
        <f>'разбивка по код.полн.'!F26</f>
        <v>2323640</v>
      </c>
      <c r="S34" s="29">
        <f>'разбивка по код.полн.'!G26</f>
        <v>2323640</v>
      </c>
      <c r="T34" s="29">
        <f>'разбивка по код.полн.'!H26</f>
        <v>2323640</v>
      </c>
      <c r="U34" s="29">
        <f>'разбивка по код.полн.'!I26</f>
        <v>2323640</v>
      </c>
      <c r="V34" s="29">
        <f>'разбивка по код.полн.'!E26</f>
        <v>2207892.11</v>
      </c>
      <c r="W34" s="29">
        <f>V34</f>
        <v>2207892.11</v>
      </c>
      <c r="X34" s="29">
        <f t="shared" si="15"/>
        <v>2323640</v>
      </c>
      <c r="Y34" s="29">
        <f t="shared" si="15"/>
        <v>2323640</v>
      </c>
      <c r="Z34" s="29">
        <f t="shared" si="15"/>
        <v>2323640</v>
      </c>
      <c r="AA34" s="29">
        <f>Z34</f>
        <v>2323640</v>
      </c>
      <c r="AB34" s="29">
        <f t="shared" si="16"/>
        <v>2207892.11</v>
      </c>
      <c r="AC34" s="29">
        <f t="shared" si="16"/>
        <v>2323640</v>
      </c>
      <c r="AD34" s="29">
        <f t="shared" si="16"/>
        <v>2323640</v>
      </c>
      <c r="AE34" s="29">
        <f t="shared" si="17"/>
        <v>2207892.11</v>
      </c>
      <c r="AF34" s="29">
        <f t="shared" si="17"/>
        <v>2323640</v>
      </c>
      <c r="AG34" s="29">
        <f t="shared" si="17"/>
        <v>2323640</v>
      </c>
      <c r="AI34" s="2"/>
      <c r="AJ34" s="2"/>
    </row>
    <row r="35" spans="1:36" ht="112.5" x14ac:dyDescent="0.25">
      <c r="A35" s="23" t="s">
        <v>64</v>
      </c>
      <c r="B35" s="24" t="s">
        <v>65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29</v>
      </c>
      <c r="P35" s="29">
        <f>'разбивка по код.полн.'!E27</f>
        <v>0</v>
      </c>
      <c r="Q35" s="29">
        <f>P35</f>
        <v>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0</v>
      </c>
      <c r="W35" s="29">
        <f>V35</f>
        <v>0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0</v>
      </c>
      <c r="AC35" s="29">
        <f t="shared" si="16"/>
        <v>0</v>
      </c>
      <c r="AD35" s="29">
        <f t="shared" si="16"/>
        <v>0</v>
      </c>
      <c r="AE35" s="29">
        <f t="shared" si="17"/>
        <v>0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66</v>
      </c>
      <c r="B36" s="24" t="s">
        <v>67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25</v>
      </c>
      <c r="P36" s="29">
        <f>'разбивка по код.полн.'!E28</f>
        <v>1809338.86</v>
      </c>
      <c r="Q36" s="29">
        <f>P36</f>
        <v>1809338.86</v>
      </c>
      <c r="R36" s="29">
        <f>'разбивка по код.полн.'!F28</f>
        <v>2287030.41</v>
      </c>
      <c r="S36" s="29">
        <f>'разбивка по код.полн.'!G28</f>
        <v>2138470</v>
      </c>
      <c r="T36" s="29">
        <f>'разбивка по код.полн.'!H28</f>
        <v>2145870</v>
      </c>
      <c r="U36" s="29">
        <f>'разбивка по код.полн.'!I28</f>
        <v>2145870</v>
      </c>
      <c r="V36" s="29">
        <f>'разбивка по код.полн.'!E28</f>
        <v>1809338.86</v>
      </c>
      <c r="W36" s="29">
        <f>V36</f>
        <v>1809338.86</v>
      </c>
      <c r="X36" s="29">
        <f t="shared" si="15"/>
        <v>2287030.41</v>
      </c>
      <c r="Y36" s="29">
        <f t="shared" si="15"/>
        <v>2138470</v>
      </c>
      <c r="Z36" s="29">
        <f t="shared" si="15"/>
        <v>2145870</v>
      </c>
      <c r="AA36" s="29">
        <f>Z36</f>
        <v>2145870</v>
      </c>
      <c r="AB36" s="29">
        <f t="shared" si="16"/>
        <v>1809338.86</v>
      </c>
      <c r="AC36" s="29">
        <f t="shared" si="16"/>
        <v>2287030.41</v>
      </c>
      <c r="AD36" s="29">
        <f t="shared" si="16"/>
        <v>2138470</v>
      </c>
      <c r="AE36" s="29">
        <f t="shared" si="17"/>
        <v>1809338.86</v>
      </c>
      <c r="AF36" s="29">
        <f t="shared" si="17"/>
        <v>2287030.41</v>
      </c>
      <c r="AG36" s="29">
        <f t="shared" si="17"/>
        <v>2138470</v>
      </c>
      <c r="AI36" s="2"/>
      <c r="AJ36" s="2"/>
    </row>
    <row r="37" spans="1:36" ht="33.75" x14ac:dyDescent="0.25">
      <c r="A37" s="23" t="s">
        <v>68</v>
      </c>
      <c r="B37" s="24" t="s">
        <v>69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30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70</v>
      </c>
      <c r="B38" s="18" t="s">
        <v>71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23</v>
      </c>
      <c r="N38" s="19" t="s">
        <v>23</v>
      </c>
      <c r="O38" s="19" t="s">
        <v>23</v>
      </c>
      <c r="P38" s="22">
        <f>P39</f>
        <v>0</v>
      </c>
      <c r="Q38" s="22">
        <f t="shared" ref="Q38:AG39" si="18">Q39</f>
        <v>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0</v>
      </c>
      <c r="W38" s="22">
        <f t="shared" si="18"/>
        <v>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0</v>
      </c>
      <c r="AC38" s="22">
        <f t="shared" si="18"/>
        <v>20000</v>
      </c>
      <c r="AD38" s="22">
        <f t="shared" si="18"/>
        <v>20000</v>
      </c>
      <c r="AE38" s="22">
        <f t="shared" si="18"/>
        <v>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72</v>
      </c>
      <c r="B39" s="18" t="s">
        <v>73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23</v>
      </c>
      <c r="N39" s="19" t="s">
        <v>23</v>
      </c>
      <c r="O39" s="19" t="s">
        <v>23</v>
      </c>
      <c r="P39" s="22">
        <f>P40</f>
        <v>0</v>
      </c>
      <c r="Q39" s="22">
        <f t="shared" si="18"/>
        <v>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0</v>
      </c>
      <c r="W39" s="22">
        <f t="shared" si="18"/>
        <v>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0</v>
      </c>
      <c r="AC39" s="22">
        <f t="shared" si="18"/>
        <v>20000</v>
      </c>
      <c r="AD39" s="22">
        <f t="shared" si="18"/>
        <v>20000</v>
      </c>
      <c r="AE39" s="22">
        <f t="shared" si="18"/>
        <v>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74</v>
      </c>
      <c r="B40" s="24" t="s">
        <v>75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31</v>
      </c>
      <c r="P40" s="29">
        <f>'разбивка по код.полн.'!E32</f>
        <v>0</v>
      </c>
      <c r="Q40" s="29">
        <f>P40</f>
        <v>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0</v>
      </c>
      <c r="W40" s="29">
        <f>V40</f>
        <v>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0</v>
      </c>
      <c r="AC40" s="29">
        <f>X40</f>
        <v>20000</v>
      </c>
      <c r="AD40" s="29">
        <f>Y40</f>
        <v>20000</v>
      </c>
      <c r="AE40" s="29">
        <f>AB40</f>
        <v>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76</v>
      </c>
      <c r="B41" s="18" t="s">
        <v>77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23</v>
      </c>
      <c r="N41" s="19" t="s">
        <v>23</v>
      </c>
      <c r="O41" s="19" t="s">
        <v>23</v>
      </c>
      <c r="P41" s="22">
        <f>P42</f>
        <v>222211</v>
      </c>
      <c r="Q41" s="22">
        <f t="shared" ref="Q41:AG41" si="19">Q42</f>
        <v>222211</v>
      </c>
      <c r="R41" s="22">
        <f t="shared" si="19"/>
        <v>222088</v>
      </c>
      <c r="S41" s="22">
        <f t="shared" si="19"/>
        <v>224313</v>
      </c>
      <c r="T41" s="22">
        <f t="shared" si="19"/>
        <v>232884</v>
      </c>
      <c r="U41" s="22">
        <f t="shared" si="19"/>
        <v>232884</v>
      </c>
      <c r="V41" s="22">
        <f>V42</f>
        <v>222211</v>
      </c>
      <c r="W41" s="22">
        <f t="shared" si="19"/>
        <v>222211</v>
      </c>
      <c r="X41" s="22">
        <f t="shared" si="19"/>
        <v>222088</v>
      </c>
      <c r="Y41" s="22">
        <f t="shared" si="19"/>
        <v>224313</v>
      </c>
      <c r="Z41" s="22">
        <f t="shared" si="19"/>
        <v>232884</v>
      </c>
      <c r="AA41" s="22">
        <f t="shared" si="19"/>
        <v>232884</v>
      </c>
      <c r="AB41" s="22">
        <f t="shared" si="19"/>
        <v>222211</v>
      </c>
      <c r="AC41" s="22">
        <f t="shared" si="19"/>
        <v>222088</v>
      </c>
      <c r="AD41" s="22">
        <f t="shared" si="19"/>
        <v>224313</v>
      </c>
      <c r="AE41" s="22">
        <f t="shared" si="19"/>
        <v>222211</v>
      </c>
      <c r="AF41" s="22">
        <f t="shared" si="19"/>
        <v>222088</v>
      </c>
      <c r="AG41" s="22">
        <f t="shared" si="19"/>
        <v>224313</v>
      </c>
      <c r="AH41" s="22"/>
      <c r="AI41" s="2"/>
      <c r="AJ41" s="2"/>
    </row>
    <row r="42" spans="1:36" ht="21" x14ac:dyDescent="0.25">
      <c r="A42" s="17" t="s">
        <v>78</v>
      </c>
      <c r="B42" s="18" t="s">
        <v>79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23</v>
      </c>
      <c r="N42" s="19" t="s">
        <v>23</v>
      </c>
      <c r="O42" s="19" t="s">
        <v>23</v>
      </c>
      <c r="P42" s="22">
        <f>P43</f>
        <v>222211</v>
      </c>
      <c r="Q42" s="22">
        <f t="shared" ref="Q42:AG42" si="20">Q43</f>
        <v>222211</v>
      </c>
      <c r="R42" s="22">
        <f t="shared" si="20"/>
        <v>222088</v>
      </c>
      <c r="S42" s="22">
        <f t="shared" si="20"/>
        <v>224313</v>
      </c>
      <c r="T42" s="22">
        <f t="shared" si="20"/>
        <v>232884</v>
      </c>
      <c r="U42" s="22">
        <f t="shared" si="20"/>
        <v>232884</v>
      </c>
      <c r="V42" s="22">
        <f>V43</f>
        <v>222211</v>
      </c>
      <c r="W42" s="22">
        <f t="shared" si="20"/>
        <v>222211</v>
      </c>
      <c r="X42" s="22">
        <f t="shared" si="20"/>
        <v>222088</v>
      </c>
      <c r="Y42" s="22">
        <f t="shared" si="20"/>
        <v>224313</v>
      </c>
      <c r="Z42" s="22">
        <f t="shared" si="20"/>
        <v>232884</v>
      </c>
      <c r="AA42" s="22">
        <f t="shared" si="20"/>
        <v>232884</v>
      </c>
      <c r="AB42" s="22">
        <f t="shared" si="20"/>
        <v>222211</v>
      </c>
      <c r="AC42" s="22">
        <f t="shared" si="20"/>
        <v>222088</v>
      </c>
      <c r="AD42" s="22">
        <f t="shared" si="20"/>
        <v>224313</v>
      </c>
      <c r="AE42" s="22">
        <f t="shared" si="20"/>
        <v>222211</v>
      </c>
      <c r="AF42" s="22">
        <f t="shared" si="20"/>
        <v>222088</v>
      </c>
      <c r="AG42" s="22">
        <f t="shared" si="20"/>
        <v>224313</v>
      </c>
      <c r="AH42" s="22"/>
      <c r="AI42" s="2"/>
      <c r="AJ42" s="2"/>
    </row>
    <row r="43" spans="1:36" ht="45" x14ac:dyDescent="0.25">
      <c r="A43" s="23" t="s">
        <v>80</v>
      </c>
      <c r="B43" s="24" t="s">
        <v>81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32</v>
      </c>
      <c r="P43" s="29">
        <f>'разбивка по код.полн.'!E35</f>
        <v>222211</v>
      </c>
      <c r="Q43" s="29">
        <f>P43</f>
        <v>222211</v>
      </c>
      <c r="R43" s="29">
        <f>'разбивка по код.полн.'!F35</f>
        <v>222088</v>
      </c>
      <c r="S43" s="29">
        <f>'разбивка по код.полн.'!G35</f>
        <v>224313</v>
      </c>
      <c r="T43" s="29">
        <f>'разбивка по код.полн.'!H35</f>
        <v>232884</v>
      </c>
      <c r="U43" s="29">
        <f>'разбивка по код.полн.'!I35</f>
        <v>232884</v>
      </c>
      <c r="V43" s="29">
        <f>'разбивка по код.полн.'!E35</f>
        <v>222211</v>
      </c>
      <c r="W43" s="29">
        <f>V43</f>
        <v>222211</v>
      </c>
      <c r="X43" s="29">
        <f>R43</f>
        <v>222088</v>
      </c>
      <c r="Y43" s="29">
        <f>S43</f>
        <v>224313</v>
      </c>
      <c r="Z43" s="29">
        <f>T43</f>
        <v>232884</v>
      </c>
      <c r="AA43" s="29">
        <f>Z43</f>
        <v>232884</v>
      </c>
      <c r="AB43" s="29">
        <f>W43</f>
        <v>222211</v>
      </c>
      <c r="AC43" s="29">
        <f>X43</f>
        <v>222088</v>
      </c>
      <c r="AD43" s="29">
        <f>Y43</f>
        <v>224313</v>
      </c>
      <c r="AE43" s="29">
        <f>AB43</f>
        <v>222211</v>
      </c>
      <c r="AF43" s="29">
        <f>AC43</f>
        <v>222088</v>
      </c>
      <c r="AG43" s="29">
        <f>AD43</f>
        <v>224313</v>
      </c>
      <c r="AI43" s="2"/>
      <c r="AJ43" s="2"/>
    </row>
    <row r="44" spans="1:36" ht="94.5" x14ac:dyDescent="0.25">
      <c r="A44" s="17" t="s">
        <v>82</v>
      </c>
      <c r="B44" s="18" t="s">
        <v>83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23</v>
      </c>
      <c r="N44" s="19" t="s">
        <v>23</v>
      </c>
      <c r="O44" s="19" t="s">
        <v>23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84</v>
      </c>
      <c r="B45" s="18" t="s">
        <v>85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23</v>
      </c>
      <c r="N45" s="19" t="s">
        <v>23</v>
      </c>
      <c r="O45" s="19" t="s">
        <v>23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86</v>
      </c>
      <c r="B46" s="18" t="s">
        <v>87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23</v>
      </c>
      <c r="N46" s="19" t="s">
        <v>23</v>
      </c>
      <c r="O46" s="19" t="s">
        <v>23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88</v>
      </c>
      <c r="B47" s="24" t="s">
        <v>89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33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90</v>
      </c>
      <c r="B48" s="24" t="s">
        <v>91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33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92</v>
      </c>
      <c r="B49" s="24" t="s">
        <v>93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33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94</v>
      </c>
      <c r="B50" s="24" t="s">
        <v>95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33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96</v>
      </c>
      <c r="B51" s="24" t="s">
        <v>97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33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98</v>
      </c>
      <c r="B52" s="24" t="s">
        <v>99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33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2"/>
      <c r="AJ54" s="2"/>
    </row>
    <row r="56" spans="1:36" x14ac:dyDescent="0.25">
      <c r="A56" s="1" t="s">
        <v>125</v>
      </c>
    </row>
    <row r="57" spans="1:36" x14ac:dyDescent="0.25">
      <c r="A57" s="1" t="s">
        <v>126</v>
      </c>
    </row>
  </sheetData>
  <mergeCells count="56">
    <mergeCell ref="AH9:AH18"/>
    <mergeCell ref="AE9:AG11"/>
    <mergeCell ref="AE12:AE18"/>
    <mergeCell ref="AF12:AF18"/>
    <mergeCell ref="AG12:AG18"/>
    <mergeCell ref="AB9:AD11"/>
    <mergeCell ref="A1:T1"/>
    <mergeCell ref="A2:T2"/>
    <mergeCell ref="A4:T4"/>
    <mergeCell ref="A7:C7"/>
    <mergeCell ref="C9:L10"/>
    <mergeCell ref="P9:U11"/>
    <mergeCell ref="V9:AA11"/>
    <mergeCell ref="Y12:Y18"/>
    <mergeCell ref="X12:X18"/>
    <mergeCell ref="Z12:AA13"/>
    <mergeCell ref="AB12:AB18"/>
    <mergeCell ref="AC12:AC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N19:O19"/>
    <mergeCell ref="K13:K18"/>
    <mergeCell ref="J11:L11"/>
    <mergeCell ref="J12:L12"/>
    <mergeCell ref="J13:J18"/>
    <mergeCell ref="L13:L18"/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23" sqref="F23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2" t="s">
        <v>9</v>
      </c>
      <c r="B1" s="42" t="s">
        <v>10</v>
      </c>
    </row>
    <row r="2" spans="1:9" x14ac:dyDescent="0.25">
      <c r="A2" s="43"/>
      <c r="B2" s="43"/>
    </row>
    <row r="3" spans="1:9" x14ac:dyDescent="0.25">
      <c r="A3" s="43"/>
      <c r="B3" s="43"/>
    </row>
    <row r="4" spans="1:9" x14ac:dyDescent="0.25">
      <c r="A4" s="43"/>
      <c r="B4" s="43"/>
    </row>
    <row r="5" spans="1:9" x14ac:dyDescent="0.25">
      <c r="A5" s="43"/>
      <c r="B5" s="43"/>
    </row>
    <row r="6" spans="1:9" x14ac:dyDescent="0.25">
      <c r="A6" s="43"/>
      <c r="B6" s="43"/>
    </row>
    <row r="7" spans="1:9" x14ac:dyDescent="0.25">
      <c r="A7" s="43"/>
      <c r="B7" s="43"/>
    </row>
    <row r="8" spans="1:9" x14ac:dyDescent="0.25">
      <c r="A8" s="43"/>
      <c r="B8" s="43"/>
    </row>
    <row r="9" spans="1:9" x14ac:dyDescent="0.25">
      <c r="A9" s="43"/>
      <c r="B9" s="43"/>
    </row>
    <row r="10" spans="1:9" x14ac:dyDescent="0.25">
      <c r="A10" s="43"/>
      <c r="B10" s="43"/>
    </row>
    <row r="11" spans="1:9" x14ac:dyDescent="0.25">
      <c r="A11" s="34">
        <v>1</v>
      </c>
      <c r="B11" s="34">
        <v>2</v>
      </c>
      <c r="E11" t="s">
        <v>141</v>
      </c>
      <c r="F11">
        <v>2021</v>
      </c>
      <c r="G11">
        <v>2022</v>
      </c>
      <c r="H11">
        <v>2023</v>
      </c>
      <c r="I11">
        <v>2024</v>
      </c>
    </row>
    <row r="12" spans="1:9" ht="36.75" customHeight="1" x14ac:dyDescent="0.25">
      <c r="A12" s="17" t="s">
        <v>34</v>
      </c>
      <c r="B12" s="18" t="s">
        <v>35</v>
      </c>
      <c r="C12" s="58" t="s">
        <v>132</v>
      </c>
      <c r="D12" s="59"/>
      <c r="E12" s="37">
        <f>E13+E24+E30+E33+E36</f>
        <v>4978525.72</v>
      </c>
      <c r="F12" s="38">
        <f t="shared" ref="F12:I12" si="0">F13+F24+F30+F33+F36</f>
        <v>5967307.04</v>
      </c>
      <c r="G12" s="37">
        <f t="shared" si="0"/>
        <v>5706313</v>
      </c>
      <c r="H12" s="37">
        <f t="shared" si="0"/>
        <v>5875884</v>
      </c>
      <c r="I12" s="37">
        <f t="shared" si="0"/>
        <v>5875884</v>
      </c>
    </row>
    <row r="13" spans="1:9" ht="45.75" customHeight="1" x14ac:dyDescent="0.25">
      <c r="A13" s="17" t="s">
        <v>36</v>
      </c>
      <c r="B13" s="18" t="s">
        <v>37</v>
      </c>
      <c r="C13" t="s">
        <v>101</v>
      </c>
      <c r="E13" s="36">
        <f>E14+E18+E21</f>
        <v>319903.97000000003</v>
      </c>
      <c r="F13" s="39">
        <f t="shared" ref="F13:I13" si="1">F14+F18+F21</f>
        <v>434908.63</v>
      </c>
      <c r="G13" s="36">
        <f t="shared" si="1"/>
        <v>312050</v>
      </c>
      <c r="H13" s="36">
        <f t="shared" si="1"/>
        <v>457150</v>
      </c>
      <c r="I13" s="36">
        <f t="shared" si="1"/>
        <v>457150</v>
      </c>
    </row>
    <row r="14" spans="1:9" ht="35.25" customHeight="1" x14ac:dyDescent="0.25">
      <c r="A14" s="17" t="s">
        <v>38</v>
      </c>
      <c r="B14" s="18" t="s">
        <v>39</v>
      </c>
      <c r="C14" t="s">
        <v>102</v>
      </c>
      <c r="E14" s="36">
        <f>E15+E16+E17</f>
        <v>93442.02</v>
      </c>
      <c r="F14" s="39">
        <f t="shared" ref="F14:I14" si="2">F15+F16+F17</f>
        <v>145000</v>
      </c>
      <c r="G14" s="36">
        <f t="shared" si="2"/>
        <v>95000</v>
      </c>
      <c r="H14" s="36">
        <f t="shared" si="2"/>
        <v>95000</v>
      </c>
      <c r="I14" s="36">
        <f t="shared" si="2"/>
        <v>95000</v>
      </c>
    </row>
    <row r="15" spans="1:9" ht="29.25" customHeight="1" x14ac:dyDescent="0.25">
      <c r="A15" s="23" t="s">
        <v>40</v>
      </c>
      <c r="B15" s="24" t="s">
        <v>41</v>
      </c>
      <c r="C15" t="s">
        <v>131</v>
      </c>
      <c r="E15" s="36">
        <v>60628.32</v>
      </c>
      <c r="F15" s="39">
        <f>65000+50000</f>
        <v>115000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42</v>
      </c>
      <c r="B16" s="24" t="s">
        <v>43</v>
      </c>
      <c r="C16" t="s">
        <v>128</v>
      </c>
      <c r="E16" s="36">
        <v>12813.7</v>
      </c>
      <c r="F16" s="39">
        <v>15000</v>
      </c>
      <c r="G16" s="36">
        <v>15000</v>
      </c>
      <c r="H16" s="36">
        <v>15000</v>
      </c>
      <c r="I16" s="36">
        <v>15000</v>
      </c>
    </row>
    <row r="17" spans="1:9" ht="27" customHeight="1" x14ac:dyDescent="0.25">
      <c r="A17" s="23" t="s">
        <v>44</v>
      </c>
      <c r="B17" s="24" t="s">
        <v>45</v>
      </c>
      <c r="C17" t="s">
        <v>130</v>
      </c>
      <c r="E17" s="36">
        <v>20000</v>
      </c>
      <c r="F17" s="39">
        <v>15000</v>
      </c>
      <c r="G17" s="36">
        <v>15000</v>
      </c>
      <c r="H17" s="36">
        <v>15000</v>
      </c>
      <c r="I17" s="36">
        <v>15000</v>
      </c>
    </row>
    <row r="18" spans="1:9" ht="53.25" customHeight="1" x14ac:dyDescent="0.25">
      <c r="A18" s="17" t="s">
        <v>46</v>
      </c>
      <c r="B18" s="18" t="s">
        <v>47</v>
      </c>
      <c r="C18" t="s">
        <v>103</v>
      </c>
      <c r="E18" s="36">
        <f>E19+E20</f>
        <v>27840</v>
      </c>
      <c r="F18" s="39">
        <f t="shared" ref="F18:I18" si="3">F19+F20</f>
        <v>30000</v>
      </c>
      <c r="G18" s="36">
        <f t="shared" si="3"/>
        <v>30000</v>
      </c>
      <c r="H18" s="36">
        <f t="shared" si="3"/>
        <v>30000</v>
      </c>
      <c r="I18" s="36">
        <f t="shared" si="3"/>
        <v>30000</v>
      </c>
    </row>
    <row r="19" spans="1:9" ht="17.25" customHeight="1" x14ac:dyDescent="0.25">
      <c r="A19" s="23" t="s">
        <v>48</v>
      </c>
      <c r="B19" s="24" t="s">
        <v>49</v>
      </c>
      <c r="C19" t="s">
        <v>104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50</v>
      </c>
      <c r="B20" s="24" t="s">
        <v>51</v>
      </c>
      <c r="C20" t="s">
        <v>129</v>
      </c>
      <c r="E20" s="36">
        <v>27840</v>
      </c>
      <c r="F20" s="39">
        <v>30000</v>
      </c>
      <c r="G20" s="36">
        <v>30000</v>
      </c>
      <c r="H20" s="36">
        <v>30000</v>
      </c>
      <c r="I20" s="36">
        <v>30000</v>
      </c>
    </row>
    <row r="21" spans="1:9" ht="44.25" customHeight="1" x14ac:dyDescent="0.25">
      <c r="A21" s="17" t="s">
        <v>52</v>
      </c>
      <c r="B21" s="18" t="s">
        <v>53</v>
      </c>
      <c r="C21" t="s">
        <v>105</v>
      </c>
      <c r="E21" s="36">
        <f>E22+E23</f>
        <v>198621.95</v>
      </c>
      <c r="F21" s="39">
        <f t="shared" ref="F21:I21" si="4">F22+F23</f>
        <v>259908.63</v>
      </c>
      <c r="G21" s="36">
        <f t="shared" si="4"/>
        <v>187050</v>
      </c>
      <c r="H21" s="36">
        <f t="shared" si="4"/>
        <v>332150</v>
      </c>
      <c r="I21" s="36">
        <f t="shared" si="4"/>
        <v>332150</v>
      </c>
    </row>
    <row r="22" spans="1:9" ht="26.25" customHeight="1" x14ac:dyDescent="0.25">
      <c r="A22" s="23" t="s">
        <v>54</v>
      </c>
      <c r="B22" s="24" t="s">
        <v>55</v>
      </c>
      <c r="C22" s="35" t="s">
        <v>133</v>
      </c>
      <c r="E22" s="36">
        <v>198621.95</v>
      </c>
      <c r="F22" s="39">
        <f>264908.63-5000</f>
        <v>259908.63</v>
      </c>
      <c r="G22" s="36">
        <f>192050-5000</f>
        <v>187050</v>
      </c>
      <c r="H22" s="36">
        <f>337150-5000</f>
        <v>332150</v>
      </c>
      <c r="I22" s="36">
        <v>332150</v>
      </c>
    </row>
    <row r="23" spans="1:9" ht="39.75" customHeight="1" x14ac:dyDescent="0.25">
      <c r="A23" s="23" t="s">
        <v>56</v>
      </c>
      <c r="B23" s="24" t="s">
        <v>57</v>
      </c>
      <c r="C23" t="s">
        <v>106</v>
      </c>
      <c r="E23" s="36"/>
      <c r="F23" s="39"/>
      <c r="G23" s="36"/>
      <c r="H23" s="36"/>
      <c r="I23" s="36"/>
    </row>
    <row r="24" spans="1:9" ht="87" customHeight="1" x14ac:dyDescent="0.25">
      <c r="A24" s="17" t="s">
        <v>58</v>
      </c>
      <c r="B24" s="18" t="s">
        <v>59</v>
      </c>
      <c r="C24" t="s">
        <v>107</v>
      </c>
      <c r="E24" s="36">
        <f>E25+E26+E27+E28+E29</f>
        <v>4351410.75</v>
      </c>
      <c r="F24" s="39">
        <f t="shared" ref="F24:I24" si="5">F25+F26+F27+F28+F29</f>
        <v>5205310.41</v>
      </c>
      <c r="G24" s="36">
        <f t="shared" si="5"/>
        <v>5064950</v>
      </c>
      <c r="H24" s="36">
        <f t="shared" si="5"/>
        <v>5080850</v>
      </c>
      <c r="I24" s="36">
        <f t="shared" si="5"/>
        <v>5080850</v>
      </c>
    </row>
    <row r="25" spans="1:9" ht="38.25" customHeight="1" x14ac:dyDescent="0.25">
      <c r="A25" s="23" t="s">
        <v>60</v>
      </c>
      <c r="B25" s="24" t="s">
        <v>61</v>
      </c>
      <c r="C25" s="35" t="s">
        <v>111</v>
      </c>
      <c r="E25" s="36">
        <v>334179.78000000003</v>
      </c>
      <c r="F25" s="39">
        <f>2918280-F26</f>
        <v>594640</v>
      </c>
      <c r="G25" s="36">
        <f>2926480-G26</f>
        <v>602840</v>
      </c>
      <c r="H25" s="36">
        <f>2934980-H26</f>
        <v>611340</v>
      </c>
      <c r="I25" s="36">
        <v>611340</v>
      </c>
    </row>
    <row r="26" spans="1:9" ht="38.25" customHeight="1" x14ac:dyDescent="0.25">
      <c r="A26" s="23" t="s">
        <v>62</v>
      </c>
      <c r="B26" s="24" t="s">
        <v>63</v>
      </c>
      <c r="C26" s="35" t="s">
        <v>110</v>
      </c>
      <c r="E26" s="36">
        <v>2207892.11</v>
      </c>
      <c r="F26" s="39">
        <f>541160+1369032+413448</f>
        <v>2323640</v>
      </c>
      <c r="G26" s="39">
        <f t="shared" ref="G26:I26" si="6">541160+1369032+413448</f>
        <v>2323640</v>
      </c>
      <c r="H26" s="39">
        <f t="shared" si="6"/>
        <v>2323640</v>
      </c>
      <c r="I26" s="39">
        <f t="shared" si="6"/>
        <v>2323640</v>
      </c>
    </row>
    <row r="27" spans="1:9" ht="60.75" customHeight="1" x14ac:dyDescent="0.25">
      <c r="A27" s="23" t="s">
        <v>64</v>
      </c>
      <c r="B27" s="24" t="s">
        <v>65</v>
      </c>
      <c r="C27" s="35" t="s">
        <v>108</v>
      </c>
      <c r="E27" s="36">
        <v>0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66</v>
      </c>
      <c r="B28" s="24" t="s">
        <v>67</v>
      </c>
      <c r="C28" s="35" t="s">
        <v>109</v>
      </c>
      <c r="E28" s="36">
        <v>1809338.86</v>
      </c>
      <c r="F28" s="39">
        <v>2287030.41</v>
      </c>
      <c r="G28" s="36">
        <v>2138470</v>
      </c>
      <c r="H28" s="36">
        <v>2145870</v>
      </c>
      <c r="I28" s="36">
        <v>2145870</v>
      </c>
    </row>
    <row r="29" spans="1:9" ht="30.75" customHeight="1" x14ac:dyDescent="0.25">
      <c r="A29" s="23" t="s">
        <v>68</v>
      </c>
      <c r="B29" s="24" t="s">
        <v>69</v>
      </c>
      <c r="C29" s="35" t="s">
        <v>112</v>
      </c>
      <c r="E29" s="36"/>
      <c r="F29" s="39"/>
      <c r="G29" s="36"/>
      <c r="H29" s="36"/>
      <c r="I29" s="36"/>
    </row>
    <row r="30" spans="1:9" ht="57" customHeight="1" x14ac:dyDescent="0.25">
      <c r="A30" s="17" t="s">
        <v>70</v>
      </c>
      <c r="B30" s="18" t="s">
        <v>71</v>
      </c>
      <c r="C30">
        <v>7101</v>
      </c>
      <c r="E30" s="36">
        <f>E31</f>
        <v>0</v>
      </c>
      <c r="F30" s="39">
        <f t="shared" ref="F30:I31" si="7">F31</f>
        <v>20000</v>
      </c>
      <c r="G30" s="36">
        <f t="shared" si="7"/>
        <v>20000</v>
      </c>
      <c r="H30" s="36">
        <f t="shared" si="7"/>
        <v>20000</v>
      </c>
      <c r="I30" s="36">
        <f t="shared" si="7"/>
        <v>20000</v>
      </c>
    </row>
    <row r="31" spans="1:9" ht="43.5" customHeight="1" x14ac:dyDescent="0.25">
      <c r="A31" s="17" t="s">
        <v>72</v>
      </c>
      <c r="B31" s="18" t="s">
        <v>73</v>
      </c>
      <c r="C31">
        <v>7101</v>
      </c>
      <c r="E31" s="36">
        <f>E32</f>
        <v>0</v>
      </c>
      <c r="F31" s="39">
        <f t="shared" si="7"/>
        <v>20000</v>
      </c>
      <c r="G31" s="36">
        <f t="shared" si="7"/>
        <v>20000</v>
      </c>
      <c r="H31" s="36">
        <f t="shared" si="7"/>
        <v>20000</v>
      </c>
      <c r="I31" s="36">
        <f t="shared" si="7"/>
        <v>20000</v>
      </c>
    </row>
    <row r="32" spans="1:9" ht="21.75" customHeight="1" x14ac:dyDescent="0.25">
      <c r="A32" s="23" t="s">
        <v>74</v>
      </c>
      <c r="B32" s="24" t="s">
        <v>75</v>
      </c>
      <c r="C32" s="35" t="s">
        <v>113</v>
      </c>
      <c r="E32" s="36">
        <v>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76</v>
      </c>
      <c r="B33" s="18" t="s">
        <v>77</v>
      </c>
      <c r="C33">
        <v>7304</v>
      </c>
      <c r="E33" s="36">
        <f>E35</f>
        <v>222211</v>
      </c>
      <c r="F33" s="39">
        <f t="shared" ref="F33:I33" si="8">F35</f>
        <v>222088</v>
      </c>
      <c r="G33" s="36">
        <f t="shared" si="8"/>
        <v>224313</v>
      </c>
      <c r="H33" s="36">
        <f t="shared" si="8"/>
        <v>232884</v>
      </c>
      <c r="I33" s="36">
        <f t="shared" si="8"/>
        <v>232884</v>
      </c>
    </row>
    <row r="34" spans="1:9" ht="15" customHeight="1" x14ac:dyDescent="0.25">
      <c r="A34" s="17" t="s">
        <v>78</v>
      </c>
      <c r="B34" s="18" t="s">
        <v>79</v>
      </c>
      <c r="C34">
        <v>7304</v>
      </c>
      <c r="E34" s="36">
        <f>E35</f>
        <v>222211</v>
      </c>
      <c r="F34" s="39">
        <f t="shared" ref="F34:I34" si="9">F35</f>
        <v>222088</v>
      </c>
      <c r="G34" s="36">
        <f t="shared" si="9"/>
        <v>224313</v>
      </c>
      <c r="H34" s="36">
        <f t="shared" si="9"/>
        <v>232884</v>
      </c>
      <c r="I34" s="36">
        <f t="shared" si="9"/>
        <v>232884</v>
      </c>
    </row>
    <row r="35" spans="1:9" ht="31.5" customHeight="1" x14ac:dyDescent="0.25">
      <c r="A35" s="23" t="s">
        <v>80</v>
      </c>
      <c r="B35" s="24" t="s">
        <v>81</v>
      </c>
      <c r="C35" t="s">
        <v>114</v>
      </c>
      <c r="E35" s="36">
        <v>222211</v>
      </c>
      <c r="F35" s="39">
        <v>222088</v>
      </c>
      <c r="G35" s="36">
        <v>224313</v>
      </c>
      <c r="H35" s="36">
        <v>232884</v>
      </c>
      <c r="I35" s="36">
        <v>232884</v>
      </c>
    </row>
    <row r="36" spans="1:9" ht="56.25" customHeight="1" x14ac:dyDescent="0.25">
      <c r="A36" s="17" t="s">
        <v>82</v>
      </c>
      <c r="B36" s="18" t="s">
        <v>83</v>
      </c>
      <c r="C36" t="s">
        <v>115</v>
      </c>
      <c r="E36" s="36">
        <f>E37</f>
        <v>85000</v>
      </c>
      <c r="F36" s="39">
        <f t="shared" ref="F36:I36" si="10">F37</f>
        <v>85000</v>
      </c>
      <c r="G36" s="36">
        <f t="shared" si="10"/>
        <v>85000</v>
      </c>
      <c r="H36" s="36">
        <f t="shared" si="10"/>
        <v>85000</v>
      </c>
      <c r="I36" s="36">
        <f t="shared" si="10"/>
        <v>85000</v>
      </c>
    </row>
    <row r="37" spans="1:9" ht="15" customHeight="1" x14ac:dyDescent="0.25">
      <c r="A37" s="17" t="s">
        <v>84</v>
      </c>
      <c r="B37" s="18" t="s">
        <v>85</v>
      </c>
      <c r="C37" t="s">
        <v>115</v>
      </c>
      <c r="E37" s="36">
        <f>E38</f>
        <v>85000</v>
      </c>
      <c r="F37" s="39">
        <f t="shared" ref="F37:I37" si="11">F38</f>
        <v>85000</v>
      </c>
      <c r="G37" s="36">
        <f t="shared" si="11"/>
        <v>85000</v>
      </c>
      <c r="H37" s="36">
        <f t="shared" si="11"/>
        <v>85000</v>
      </c>
      <c r="I37" s="36">
        <f t="shared" si="11"/>
        <v>85000</v>
      </c>
    </row>
    <row r="38" spans="1:9" ht="45.75" customHeight="1" x14ac:dyDescent="0.25">
      <c r="A38" s="17" t="s">
        <v>86</v>
      </c>
      <c r="B38" s="18" t="s">
        <v>87</v>
      </c>
      <c r="C38" t="s">
        <v>115</v>
      </c>
      <c r="E38" s="36">
        <f>E39+E40+E41+E42+E43+E44</f>
        <v>85000</v>
      </c>
      <c r="F38" s="39">
        <f t="shared" ref="F38:I38" si="12">F39+F40+F41+F42+F43+F44</f>
        <v>85000</v>
      </c>
      <c r="G38" s="36">
        <f t="shared" si="12"/>
        <v>85000</v>
      </c>
      <c r="H38" s="36">
        <f t="shared" si="12"/>
        <v>85000</v>
      </c>
      <c r="I38" s="36">
        <f t="shared" si="12"/>
        <v>85000</v>
      </c>
    </row>
    <row r="39" spans="1:9" ht="47.25" customHeight="1" x14ac:dyDescent="0.25">
      <c r="A39" s="23" t="s">
        <v>88</v>
      </c>
      <c r="B39" s="24" t="s">
        <v>89</v>
      </c>
      <c r="C39" t="s">
        <v>116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90</v>
      </c>
      <c r="B40" s="24" t="s">
        <v>91</v>
      </c>
      <c r="C40" t="s">
        <v>117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92</v>
      </c>
      <c r="B41" s="24" t="s">
        <v>93</v>
      </c>
      <c r="C41" t="s">
        <v>118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94</v>
      </c>
      <c r="B42" s="24" t="s">
        <v>95</v>
      </c>
      <c r="C42" t="s">
        <v>119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96</v>
      </c>
      <c r="B43" s="24" t="s">
        <v>97</v>
      </c>
      <c r="C43" t="s">
        <v>120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98</v>
      </c>
      <c r="B44" s="24" t="s">
        <v>99</v>
      </c>
      <c r="C44" t="s">
        <v>121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2021-06-01T06:54:35Z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